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85" yWindow="65521" windowWidth="13200" windowHeight="9510" tabRatio="876" firstSheet="2" activeTab="5"/>
  </bookViews>
  <sheets>
    <sheet name="sieť knižníc" sheetId="1" r:id="rId1"/>
    <sheet name="knižničný fond" sheetId="2" r:id="rId2"/>
    <sheet name="výpožičky a služby" sheetId="3" r:id="rId3"/>
    <sheet name="používatelia" sheetId="4" r:id="rId4"/>
    <sheet name="edičná činnosť" sheetId="5" r:id="rId5"/>
    <sheet name="príjmy,výdavky" sheetId="6" r:id="rId6"/>
    <sheet name="informačné technológie" sheetId="7" state="hidden" r:id="rId7"/>
    <sheet name="osoby zabezpečujúce činnosť kni" sheetId="8" r:id="rId8"/>
    <sheet name="Hárok1" sheetId="9" r:id="rId9"/>
  </sheets>
  <definedNames>
    <definedName name="_xlnm.Print_Area" localSheetId="1">'knižničný fond'!$A$1:$Z$36</definedName>
    <definedName name="_xlnm.Print_Area" localSheetId="7">'osoby zabezpečujúce činnosť kni'!$A$1:$AM$36</definedName>
  </definedNames>
  <calcPr fullCalcOnLoad="1"/>
</workbook>
</file>

<file path=xl/sharedStrings.xml><?xml version="1.0" encoding="utf-8"?>
<sst xmlns="http://schemas.openxmlformats.org/spreadsheetml/2006/main" count="335" uniqueCount="246">
  <si>
    <t>knižnica</t>
  </si>
  <si>
    <t>krásna lit. pre dospelých</t>
  </si>
  <si>
    <t>odborná lit. pre deti</t>
  </si>
  <si>
    <t>krásna lit. pre deti</t>
  </si>
  <si>
    <t>špeciálne dokumenty</t>
  </si>
  <si>
    <t>spolu</t>
  </si>
  <si>
    <t>rukopisy</t>
  </si>
  <si>
    <t>v tom</t>
  </si>
  <si>
    <t>z toho</t>
  </si>
  <si>
    <t>kúpou</t>
  </si>
  <si>
    <t>kontrolný súčet</t>
  </si>
  <si>
    <t>odb. lit. pre dospelých</t>
  </si>
  <si>
    <t>z toho do 15 rokov</t>
  </si>
  <si>
    <t>audio- vizuálne</t>
  </si>
  <si>
    <t>prezenčné výpožičky</t>
  </si>
  <si>
    <t>MVS iným knižniciam</t>
  </si>
  <si>
    <t>MVS z iných knižníc</t>
  </si>
  <si>
    <t>MMVS iným knižniciam</t>
  </si>
  <si>
    <t>MMVS z iných knižníc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</si>
  <si>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</si>
  <si>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</si>
  <si>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</si>
  <si>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</si>
  <si>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</si>
  <si>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</si>
  <si>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</si>
  <si>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</si>
  <si>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</si>
  <si>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odborná literatúra pre dosp.</t>
  </si>
  <si>
    <t>krásna literatúra pre dospelých</t>
  </si>
  <si>
    <t>odborná literatúra pre deti</t>
  </si>
  <si>
    <t>krásna literatúra pre deti</t>
  </si>
  <si>
    <t>darom</t>
  </si>
  <si>
    <t>bezodplat-ným prevodom</t>
  </si>
  <si>
    <t>výmenou</t>
  </si>
  <si>
    <t>z toho ženy</t>
  </si>
  <si>
    <t>kontrolný súčet ženy</t>
  </si>
  <si>
    <t>zo štátneho rozpočtu</t>
  </si>
  <si>
    <t>z rozpočtu obce</t>
  </si>
  <si>
    <t>Počet osobných PC</t>
  </si>
  <si>
    <t>Profesionálne knižnice</t>
  </si>
  <si>
    <t>SPOLU - Prof. knižnice</t>
  </si>
  <si>
    <t>Neprofesionálne knižnice</t>
  </si>
  <si>
    <t>SPOLU - Neprof. knižnice</t>
  </si>
  <si>
    <t>Mestské knižnice</t>
  </si>
  <si>
    <t>mikroformy</t>
  </si>
  <si>
    <t>elektronické (vrátane digitálnych)</t>
  </si>
  <si>
    <r>
      <t>z toho</t>
    </r>
    <r>
      <rPr>
        <sz val="9"/>
        <rFont val="Times New Roman CE"/>
        <family val="1"/>
      </rPr>
      <t xml:space="preserve"> priestory pre používate-ľov v m2</t>
    </r>
  </si>
  <si>
    <t xml:space="preserve"> </t>
  </si>
  <si>
    <t>od iných subjektov</t>
  </si>
  <si>
    <t>poskytnuté evidované. bibliografické a faktogr. Informácie</t>
  </si>
  <si>
    <t>Iné špeciálne dokumenty</t>
  </si>
  <si>
    <t>Počet návštev www stránky knižnice</t>
  </si>
  <si>
    <t>Počet obyvateľov v sídle verejnej knižnice</t>
  </si>
  <si>
    <t>Informácie o službách knižnice na webe 1=áno 0=nie</t>
  </si>
  <si>
    <t>Pripojenie wifi v priestoroch knižnice pre používateľov (kódy: 1=áno, 0=nie)</t>
  </si>
  <si>
    <t>Elektronický katalóg knižnice na internete (1= áno, 0=nie)</t>
  </si>
  <si>
    <t>Vzdialený prístup k licencovaným EIZ (kódy:1=áno, 0=nie)</t>
  </si>
  <si>
    <t>Počet vstupov do elektronického katalógu</t>
  </si>
  <si>
    <t>Počet databáz vytvorených knižnicou</t>
  </si>
  <si>
    <t>Počet sprístupňovaných licencovaných EIZ databáz</t>
  </si>
  <si>
    <t>Počet vyhľadávaní v licencovaných EIZ spolu</t>
  </si>
  <si>
    <t>Počet stiahnutých elektron. Dokumentov</t>
  </si>
  <si>
    <t>Počet zodpovedaných dopytov v elektronických referenčných službách</t>
  </si>
  <si>
    <t>z toho s pripojením na internet pre verejnosť</t>
  </si>
  <si>
    <t>www-stránka knižnice  (1= áno, 0=nie)</t>
  </si>
  <si>
    <t>vedecké knižnice</t>
  </si>
  <si>
    <t>verejné knižnice a ich pobočky spolu</t>
  </si>
  <si>
    <t>RKK</t>
  </si>
  <si>
    <t>RK</t>
  </si>
  <si>
    <t>MsK</t>
  </si>
  <si>
    <t>OcK spolu</t>
  </si>
  <si>
    <t>s prof. Zam.</t>
  </si>
  <si>
    <t>s neprof. Zam.</t>
  </si>
  <si>
    <t>špeciálne knižnice a ich pobočky spolu</t>
  </si>
  <si>
    <t>lekárske</t>
  </si>
  <si>
    <t>technické</t>
  </si>
  <si>
    <t>múzeí a galérií</t>
  </si>
  <si>
    <t>inštitúcií SAV</t>
  </si>
  <si>
    <t>vojenské</t>
  </si>
  <si>
    <t>ZVJS</t>
  </si>
  <si>
    <t>iné</t>
  </si>
  <si>
    <t>SPOLU</t>
  </si>
  <si>
    <t>Počet pobočiek</t>
  </si>
  <si>
    <t>Počet knižníc</t>
  </si>
  <si>
    <t>z toho z r. 1</t>
  </si>
  <si>
    <t>knihy a zviazané periodické tituly</t>
  </si>
  <si>
    <t>audiovizuálne dokumenty</t>
  </si>
  <si>
    <t>elekt. dok. (vrát. digit.)</t>
  </si>
  <si>
    <t>rukopisy a staré vzácne tlače</t>
  </si>
  <si>
    <t>iné špec. dok.</t>
  </si>
  <si>
    <t>z toho počet titulov zahran. period. publikácií</t>
  </si>
  <si>
    <t>Knižničné jednotky</t>
  </si>
  <si>
    <t>Knižničné jednotky spolu</t>
  </si>
  <si>
    <t>Počet dochád. titulov periodick. pubklikácií spolu</t>
  </si>
  <si>
    <t>Počet exemplárov dochádz. periodick. Publikácií</t>
  </si>
  <si>
    <t>Ročný prírastok knižničných jednotiek spolu</t>
  </si>
  <si>
    <t>v tom prírastok získaný</t>
  </si>
  <si>
    <t>z toho z r. 15</t>
  </si>
  <si>
    <t>ako povin. výtlač. per. a neper. publik.</t>
  </si>
  <si>
    <t>náhradou za stratený dokument</t>
  </si>
  <si>
    <t>vo forme audioviz. dok.</t>
  </si>
  <si>
    <t xml:space="preserve"> v elektronickej forme</t>
  </si>
  <si>
    <t>Počet úbytkov knižnič. jednotiek</t>
  </si>
  <si>
    <t>Počet knižn. jednot. vo voľnom výbere</t>
  </si>
  <si>
    <t>Počet knižn. jedn. sprac. automat.</t>
  </si>
  <si>
    <t>Výpožičky a služby</t>
  </si>
  <si>
    <t>Knižnica</t>
  </si>
  <si>
    <t>absenčné výpožičky</t>
  </si>
  <si>
    <t>v tom z r. 1</t>
  </si>
  <si>
    <t>výpožičky periodick. publikácií</t>
  </si>
  <si>
    <t>Výpožičky spolu</t>
  </si>
  <si>
    <t>v tom z r. 9</t>
  </si>
  <si>
    <t xml:space="preserve">Počet vypracov. bibliografií </t>
  </si>
  <si>
    <t xml:space="preserve">Počet vypracov. rešerší </t>
  </si>
  <si>
    <t>Počet študovní a čitární v  knižnici</t>
  </si>
  <si>
    <t>Počet študij. a čitat. miest pre používateľov v knižnici</t>
  </si>
  <si>
    <t>Celková plocha knižnice v m2</t>
  </si>
  <si>
    <t>Počet prevádz. hod. pre verejnosť za týždeň</t>
  </si>
  <si>
    <t xml:space="preserve">Aktívni používatelia </t>
  </si>
  <si>
    <t>Spolu</t>
  </si>
  <si>
    <t>Počet podujatí organizovaných knižnicou</t>
  </si>
  <si>
    <t>Z toho</t>
  </si>
  <si>
    <t>Výchov.-vzdel. podujatia</t>
  </si>
  <si>
    <t>odb. vzdel. pod. pre zamestn.(kurzy,sem.)</t>
  </si>
  <si>
    <t>kultúrno-spoloč. podujatia</t>
  </si>
  <si>
    <t>podujatia informač. výchovy</t>
  </si>
  <si>
    <t>podujatia pre deti do 15. rokov</t>
  </si>
  <si>
    <t>osoby so zdravotným postihnutím</t>
  </si>
  <si>
    <t>seniori</t>
  </si>
  <si>
    <t>osoby ohrozené chudobou, soc.vylúčením, bez práce</t>
  </si>
  <si>
    <t>osoby z detských domovov</t>
  </si>
  <si>
    <t>osoby z reedukačných a resocializ. zariadení</t>
  </si>
  <si>
    <t>marginalizované rómske komunity</t>
  </si>
  <si>
    <t>migranti</t>
  </si>
  <si>
    <t>LGBTI*</t>
  </si>
  <si>
    <t xml:space="preserve"> SPOLU</t>
  </si>
  <si>
    <t>Počet podujatí knižnice zameraných na znevýhodnené skupiny obyvateľstva</t>
  </si>
  <si>
    <t xml:space="preserve">Počet návštevnílov knižnice </t>
  </si>
  <si>
    <t>výchovno-vzdelávacích podujatí</t>
  </si>
  <si>
    <t>odborných a vzdel. podujatí pre zamestnancov</t>
  </si>
  <si>
    <t>kultúrno - spoločenských podujatí</t>
  </si>
  <si>
    <t>návštevníci internetu poskyt. knižnicou</t>
  </si>
  <si>
    <t>pod. zam. na znevýhod. skup. obyvateľstva</t>
  </si>
  <si>
    <t>z toho z r. 19</t>
  </si>
  <si>
    <t>návštevníci podujatí pre deti do 15 rokov</t>
  </si>
  <si>
    <t>Edičná činnosť knižnice - vydané tituly (počet titulov)</t>
  </si>
  <si>
    <t>tituly v tlačenej forme</t>
  </si>
  <si>
    <t>tituly v elektronic. forme</t>
  </si>
  <si>
    <t>Zabezp .bezbar. prístupu do knižnice 1=áno 0=nie</t>
  </si>
  <si>
    <t>Knižnica má pripojenie na internet 1=áno 0=nie</t>
  </si>
  <si>
    <t>Počet PC knižnice určených pre verejnosť</t>
  </si>
  <si>
    <t>z toho s pripojením na internet</t>
  </si>
  <si>
    <t>Pripojenie WiFi v priestoroch knižnice pre používateľov 1=áno 0=nie</t>
  </si>
  <si>
    <t>Zriadené webové sídlo knižnice 1=áno 0=nie</t>
  </si>
  <si>
    <t>Počet návštev webového sídla  (webových stránok) knižnice</t>
  </si>
  <si>
    <t>Informácie o službách knižnice na webovom sídle 1=áno 0=nie</t>
  </si>
  <si>
    <t>Počet databáz vytvorených knižnicou na webovom sídle</t>
  </si>
  <si>
    <t>Elektronický katalóg knižnice sprístupnený na webovom sídle 1=áno 0=nie</t>
  </si>
  <si>
    <t>Počet vstupov do elektronického katalógu knižnice</t>
  </si>
  <si>
    <t>Počet stiahnutých elektronických dokumentov</t>
  </si>
  <si>
    <t>Vzdialený prístup k licenovaným EIZ 1=áno 0=nie</t>
  </si>
  <si>
    <t>Počet sprístupňovaných licencovaných EIZ (bez dát)</t>
  </si>
  <si>
    <t>Príjmy (výnosy) spolu (bez príjmových finančných operácií)</t>
  </si>
  <si>
    <t>Príjmy SPOLU</t>
  </si>
  <si>
    <t>transfery,granty,dary a príspevky spolu</t>
  </si>
  <si>
    <t>transfery</t>
  </si>
  <si>
    <t>z rozpočtu VUC</t>
  </si>
  <si>
    <t>z rozpočtu EÚ</t>
  </si>
  <si>
    <t>granty (dotácie)</t>
  </si>
  <si>
    <t>tuzemské granty spolu</t>
  </si>
  <si>
    <t>z toho z kapitoly MK SR</t>
  </si>
  <si>
    <t>zahraničné granty spolu</t>
  </si>
  <si>
    <t>z toho z programov EÚ</t>
  </si>
  <si>
    <t>Výnosy z vlastnej činnosti spolu</t>
  </si>
  <si>
    <t>poplatky za knižničné činnosti a služby</t>
  </si>
  <si>
    <t>z predaja (vrát. výnosy z edič. čin.)</t>
  </si>
  <si>
    <t>z prenájmu</t>
  </si>
  <si>
    <t>mimorozpočt. dary a sponzor. príspevky</t>
  </si>
  <si>
    <t>Výdavky (náklady) na bežnú činnosť spolu</t>
  </si>
  <si>
    <t>Náklady na činnosť (bez mzdových a prevádzkových nákladov)</t>
  </si>
  <si>
    <t>služby (honoráre, licen. a i. poplatky)</t>
  </si>
  <si>
    <t>OON-odmeny z dohôd (bez odvodov)</t>
  </si>
  <si>
    <t>nákup knižničného fondu</t>
  </si>
  <si>
    <t>nákup licencií EIZ</t>
  </si>
  <si>
    <t>ostatné náklady (cest.repre.pošt.)</t>
  </si>
  <si>
    <t>mzdové náklady (bez OON)</t>
  </si>
  <si>
    <t>náklady na soc. zdrav.poist.ostat.soc.odvody</t>
  </si>
  <si>
    <t>náklady na nakúpený obchod. tovar (určený na predaj)</t>
  </si>
  <si>
    <t>služby,spotreba materiálu,energ.,prev.náklady</t>
  </si>
  <si>
    <t>nájom priestorov</t>
  </si>
  <si>
    <t>nájom techniky</t>
  </si>
  <si>
    <t>ostatné prevádzkové náklady</t>
  </si>
  <si>
    <t>odpisy</t>
  </si>
  <si>
    <t>Kapitálové výdavky spolu</t>
  </si>
  <si>
    <t>hmotný majetok</t>
  </si>
  <si>
    <t>nehmotný majetok</t>
  </si>
  <si>
    <t>Kapitálové výdavky SPOLU</t>
  </si>
  <si>
    <t>náklady na činnosť (bez mzd. a prevádz. nákladov)</t>
  </si>
  <si>
    <t>Osoby zabezpečujúce  činnosť knižnice spolu</t>
  </si>
  <si>
    <t>zamestnanci knižnice</t>
  </si>
  <si>
    <t>z toho počet zam. na pl.úväz.</t>
  </si>
  <si>
    <t>osoby na dohodu mimo prac.pom.</t>
  </si>
  <si>
    <t>iný prac. vzťah SZČO,zmluva o diele</t>
  </si>
  <si>
    <t>dobrovoľníci (bez nároku na mzdu,honorár)</t>
  </si>
  <si>
    <t>zamestananci knižnice spolu (z riadku 2)</t>
  </si>
  <si>
    <t>zamestnanci s VŠ</t>
  </si>
  <si>
    <t>z toho s odborn. knih. vzdel.</t>
  </si>
  <si>
    <t>zamestnanci s SŠ</t>
  </si>
  <si>
    <t>z toho s odborn.knih. vzdel.</t>
  </si>
  <si>
    <t>zamestnanci so ZŠ</t>
  </si>
  <si>
    <t>vykonávajúci knihovnícke činnosti</t>
  </si>
  <si>
    <t>administ. (vedenie,majitelia, manažéri)</t>
  </si>
  <si>
    <t>ostatní (napr.obslužní zamestn.)</t>
  </si>
  <si>
    <t>Priem. hrubá mes.mzda zam.v prac.pomere (z r.2)</t>
  </si>
  <si>
    <t>Priem. hrubá mes.mzda odb.zam. (z r.13)</t>
  </si>
  <si>
    <t>pôdohosp</t>
  </si>
  <si>
    <t>Počet knižníc a pobočiek spolu, v tom</t>
  </si>
  <si>
    <t>Ostatné príjmy</t>
  </si>
  <si>
    <t>mikroformy dok.</t>
  </si>
  <si>
    <t xml:space="preserve">z toho z r. 3 </t>
  </si>
  <si>
    <t>obete domáceho násilia</t>
  </si>
  <si>
    <t>Výdavky (náklady) na bežnú činnosť spolu, v tom</t>
  </si>
  <si>
    <t xml:space="preserve"> z toho výstavba a rekonštrukcia</t>
  </si>
  <si>
    <t>v tom z r.7</t>
  </si>
  <si>
    <t>Okres SVIDNIK</t>
  </si>
  <si>
    <t>Svidník</t>
  </si>
  <si>
    <t>Giraltovce</t>
  </si>
  <si>
    <t>Okrúhle</t>
  </si>
  <si>
    <t>Kalnište</t>
  </si>
  <si>
    <t>Kračúnovce</t>
  </si>
  <si>
    <t>Krajná Bystrá</t>
  </si>
  <si>
    <t>Kružlová</t>
  </si>
  <si>
    <t>Ladomirová</t>
  </si>
  <si>
    <t>Rakovčík</t>
  </si>
  <si>
    <t>Soboš</t>
  </si>
  <si>
    <t>Vyšný Mirošov</t>
  </si>
  <si>
    <t>SPOLU Neprof. Knižnice</t>
  </si>
  <si>
    <t>SPOLU - okr. SVIDNÍK</t>
  </si>
  <si>
    <t>Okres STROPKOV</t>
  </si>
  <si>
    <t>Stropkov</t>
  </si>
  <si>
    <t>Bukovce</t>
  </si>
  <si>
    <t>Duplín</t>
  </si>
  <si>
    <t>Turany nad Ondavou</t>
  </si>
  <si>
    <t>SPOLU - okr. STROPKOV</t>
  </si>
  <si>
    <t>Okres SVIDNÍK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</si>
</sst>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0.000"/>
    <numFmt numFmtId="190" formatCode="0.0000"/>
    <numFmt numFmtId="191" formatCode="_-* #,##0\ _K_č_s_-;\-* #,##0\ _K_č_s_-;_-* &quot;-&quot;\ _K_č_s_-;_-@_-"/>
    <numFmt numFmtId="192" formatCode="_-* #,##0.00\ _K_č_s_-;\-* #,##0.00\ _K_č_s_-;_-* &quot;-&quot;??\ _K_č_s_-;_-@_-"/>
    <numFmt numFmtId="193" formatCode="_-* #,##0\ &quot;Kčs&quot;_-;\-* #,##0\ &quot;Kčs&quot;_-;_-* &quot;-&quot;\ &quot;Kčs&quot;_-;_-@_-"/>
    <numFmt numFmtId="194" formatCode="_-* #,##0.00\ &quot;Kčs&quot;_-;\-* #,##0.00\ &quot;Kčs&quot;_-;_-* &quot;-&quot;??\ &quot;Kčs&quot;_-;_-@_-"/>
    <numFmt numFmtId="195" formatCode="#,##0__"/>
    <numFmt numFmtId="196" formatCode="#,##0.000"/>
  </numFmts>
  <fonts count="61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u val="single"/>
      <sz val="10"/>
      <color indexed="36"/>
      <name val="Arial CE"/>
      <family val="0"/>
    </font>
    <font>
      <u val="single"/>
      <sz val="9"/>
      <name val="Times New Roman CE"/>
      <family val="1"/>
    </font>
    <font>
      <sz val="8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 CE"/>
      <family val="0"/>
    </font>
    <font>
      <b/>
      <sz val="8"/>
      <name val="Times New Roman"/>
      <family val="1"/>
    </font>
    <font>
      <b/>
      <sz val="11"/>
      <name val="Times New Roman CE"/>
      <family val="1"/>
    </font>
    <font>
      <sz val="9"/>
      <name val="Arial CE"/>
      <family val="0"/>
    </font>
    <font>
      <u val="single"/>
      <sz val="10"/>
      <name val="Times New Roman CE"/>
      <family val="1"/>
    </font>
    <font>
      <u val="single"/>
      <sz val="10"/>
      <name val="Arial CE"/>
      <family val="0"/>
    </font>
    <font>
      <u val="single"/>
      <sz val="10"/>
      <name val="Times New Roman"/>
      <family val="1"/>
    </font>
    <font>
      <sz val="11"/>
      <name val="Toronto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9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hidden="1"/>
    </xf>
    <xf numFmtId="0" fontId="2" fillId="33" borderId="24" xfId="0" applyFont="1" applyFill="1" applyBorder="1" applyAlignment="1" applyProtection="1">
      <alignment/>
      <protection hidden="1"/>
    </xf>
    <xf numFmtId="0" fontId="1" fillId="33" borderId="25" xfId="0" applyFont="1" applyFill="1" applyBorder="1" applyAlignment="1" applyProtection="1">
      <alignment/>
      <protection hidden="1"/>
    </xf>
    <xf numFmtId="0" fontId="2" fillId="33" borderId="26" xfId="0" applyFont="1" applyFill="1" applyBorder="1" applyAlignment="1" applyProtection="1">
      <alignment/>
      <protection hidden="1"/>
    </xf>
    <xf numFmtId="0" fontId="8" fillId="34" borderId="27" xfId="0" applyFont="1" applyFill="1" applyBorder="1" applyAlignment="1" applyProtection="1">
      <alignment/>
      <protection hidden="1"/>
    </xf>
    <xf numFmtId="0" fontId="5" fillId="33" borderId="28" xfId="0" applyFont="1" applyFill="1" applyBorder="1" applyAlignment="1" applyProtection="1">
      <alignment/>
      <protection hidden="1"/>
    </xf>
    <xf numFmtId="0" fontId="3" fillId="33" borderId="29" xfId="0" applyFont="1" applyFill="1" applyBorder="1" applyAlignment="1" applyProtection="1">
      <alignment/>
      <protection hidden="1"/>
    </xf>
    <xf numFmtId="0" fontId="5" fillId="33" borderId="29" xfId="0" applyFont="1" applyFill="1" applyBorder="1" applyAlignment="1" applyProtection="1">
      <alignment/>
      <protection hidden="1"/>
    </xf>
    <xf numFmtId="0" fontId="5" fillId="33" borderId="30" xfId="0" applyFont="1" applyFill="1" applyBorder="1" applyAlignment="1" applyProtection="1">
      <alignment/>
      <protection hidden="1"/>
    </xf>
    <xf numFmtId="0" fontId="5" fillId="33" borderId="24" xfId="0" applyFont="1" applyFill="1" applyBorder="1" applyAlignment="1" applyProtection="1">
      <alignment/>
      <protection hidden="1"/>
    </xf>
    <xf numFmtId="0" fontId="3" fillId="33" borderId="25" xfId="0" applyFont="1" applyFill="1" applyBorder="1" applyAlignment="1" applyProtection="1">
      <alignment/>
      <protection hidden="1"/>
    </xf>
    <xf numFmtId="0" fontId="5" fillId="33" borderId="26" xfId="0" applyFont="1" applyFill="1" applyBorder="1" applyAlignment="1" applyProtection="1">
      <alignment/>
      <protection hidden="1"/>
    </xf>
    <xf numFmtId="0" fontId="1" fillId="0" borderId="31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hidden="1"/>
    </xf>
    <xf numFmtId="0" fontId="5" fillId="34" borderId="33" xfId="0" applyFont="1" applyFill="1" applyBorder="1" applyAlignment="1" applyProtection="1">
      <alignment/>
      <protection hidden="1"/>
    </xf>
    <xf numFmtId="0" fontId="3" fillId="34" borderId="34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locked="0"/>
    </xf>
    <xf numFmtId="0" fontId="3" fillId="33" borderId="35" xfId="0" applyFont="1" applyFill="1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/>
      <protection locked="0"/>
    </xf>
    <xf numFmtId="0" fontId="5" fillId="33" borderId="36" xfId="0" applyFont="1" applyFill="1" applyBorder="1" applyAlignment="1" applyProtection="1">
      <alignment/>
      <protection locked="0"/>
    </xf>
    <xf numFmtId="0" fontId="2" fillId="33" borderId="37" xfId="0" applyFont="1" applyFill="1" applyBorder="1" applyAlignment="1" applyProtection="1">
      <alignment/>
      <protection hidden="1"/>
    </xf>
    <xf numFmtId="3" fontId="2" fillId="0" borderId="16" xfId="0" applyNumberFormat="1" applyFont="1" applyFill="1" applyBorder="1" applyAlignment="1" applyProtection="1">
      <alignment/>
      <protection locked="0"/>
    </xf>
    <xf numFmtId="3" fontId="5" fillId="34" borderId="27" xfId="0" applyNumberFormat="1" applyFont="1" applyFill="1" applyBorder="1" applyAlignment="1" applyProtection="1">
      <alignment/>
      <protection hidden="1"/>
    </xf>
    <xf numFmtId="3" fontId="5" fillId="34" borderId="38" xfId="0" applyNumberFormat="1" applyFont="1" applyFill="1" applyBorder="1" applyAlignment="1" applyProtection="1">
      <alignment/>
      <protection hidden="1"/>
    </xf>
    <xf numFmtId="3" fontId="3" fillId="34" borderId="39" xfId="0" applyNumberFormat="1" applyFont="1" applyFill="1" applyBorder="1" applyAlignment="1" applyProtection="1">
      <alignment/>
      <protection hidden="1"/>
    </xf>
    <xf numFmtId="3" fontId="3" fillId="34" borderId="27" xfId="0" applyNumberFormat="1" applyFont="1" applyFill="1" applyBorder="1" applyAlignment="1" applyProtection="1">
      <alignment/>
      <protection hidden="1"/>
    </xf>
    <xf numFmtId="3" fontId="3" fillId="34" borderId="38" xfId="0" applyNumberFormat="1" applyFont="1" applyFill="1" applyBorder="1" applyAlignment="1" applyProtection="1">
      <alignment/>
      <protection hidden="1"/>
    </xf>
    <xf numFmtId="3" fontId="4" fillId="35" borderId="4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Alignment="1" applyProtection="1">
      <alignment/>
      <protection locked="0"/>
    </xf>
    <xf numFmtId="3" fontId="8" fillId="34" borderId="39" xfId="0" applyNumberFormat="1" applyFont="1" applyFill="1" applyBorder="1" applyAlignment="1" applyProtection="1">
      <alignment/>
      <protection locked="0"/>
    </xf>
    <xf numFmtId="3" fontId="8" fillId="34" borderId="38" xfId="0" applyNumberFormat="1" applyFont="1" applyFill="1" applyBorder="1" applyAlignment="1" applyProtection="1">
      <alignment/>
      <protection locked="0"/>
    </xf>
    <xf numFmtId="3" fontId="8" fillId="34" borderId="27" xfId="0" applyNumberFormat="1" applyFont="1" applyFill="1" applyBorder="1" applyAlignment="1" applyProtection="1">
      <alignment/>
      <protection locked="0"/>
    </xf>
    <xf numFmtId="3" fontId="1" fillId="33" borderId="24" xfId="0" applyNumberFormat="1" applyFont="1" applyFill="1" applyBorder="1" applyAlignment="1" applyProtection="1">
      <alignment/>
      <protection hidden="1"/>
    </xf>
    <xf numFmtId="3" fontId="1" fillId="33" borderId="25" xfId="0" applyNumberFormat="1" applyFont="1" applyFill="1" applyBorder="1" applyAlignment="1" applyProtection="1">
      <alignment/>
      <protection locked="0"/>
    </xf>
    <xf numFmtId="3" fontId="1" fillId="0" borderId="41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33" borderId="26" xfId="0" applyNumberFormat="1" applyFont="1" applyFill="1" applyBorder="1" applyAlignment="1" applyProtection="1">
      <alignment/>
      <protection hidden="1"/>
    </xf>
    <xf numFmtId="3" fontId="3" fillId="34" borderId="39" xfId="0" applyNumberFormat="1" applyFont="1" applyFill="1" applyBorder="1" applyAlignment="1" applyProtection="1">
      <alignment/>
      <protection locked="0"/>
    </xf>
    <xf numFmtId="3" fontId="3" fillId="34" borderId="38" xfId="0" applyNumberFormat="1" applyFont="1" applyFill="1" applyBorder="1" applyAlignment="1" applyProtection="1">
      <alignment/>
      <protection locked="0"/>
    </xf>
    <xf numFmtId="3" fontId="3" fillId="34" borderId="27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3" borderId="42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6" xfId="0" applyNumberFormat="1" applyFont="1" applyBorder="1" applyAlignment="1" applyProtection="1">
      <alignment/>
      <protection locked="0"/>
    </xf>
    <xf numFmtId="3" fontId="5" fillId="34" borderId="39" xfId="0" applyNumberFormat="1" applyFont="1" applyFill="1" applyBorder="1" applyAlignment="1" applyProtection="1">
      <alignment/>
      <protection hidden="1"/>
    </xf>
    <xf numFmtId="3" fontId="1" fillId="0" borderId="22" xfId="0" applyNumberFormat="1" applyFont="1" applyBorder="1" applyAlignment="1" applyProtection="1">
      <alignment/>
      <protection locked="0"/>
    </xf>
    <xf numFmtId="3" fontId="1" fillId="33" borderId="23" xfId="0" applyNumberFormat="1" applyFont="1" applyFill="1" applyBorder="1" applyAlignment="1" applyProtection="1">
      <alignment/>
      <protection hidden="1"/>
    </xf>
    <xf numFmtId="3" fontId="1" fillId="33" borderId="42" xfId="50" applyNumberFormat="1" applyFont="1" applyFill="1" applyBorder="1" applyProtection="1">
      <alignment/>
      <protection hidden="1"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15" xfId="50" applyNumberFormat="1" applyFont="1" applyFill="1" applyBorder="1" applyProtection="1">
      <alignment/>
      <protection hidden="1"/>
    </xf>
    <xf numFmtId="3" fontId="3" fillId="33" borderId="43" xfId="0" applyNumberFormat="1" applyFont="1" applyFill="1" applyBorder="1" applyAlignment="1" applyProtection="1">
      <alignment/>
      <protection hidden="1"/>
    </xf>
    <xf numFmtId="3" fontId="2" fillId="33" borderId="44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1" fillId="33" borderId="45" xfId="50" applyNumberFormat="1" applyFont="1" applyFill="1" applyBorder="1" applyProtection="1">
      <alignment/>
      <protection hidden="1"/>
    </xf>
    <xf numFmtId="3" fontId="5" fillId="33" borderId="46" xfId="0" applyNumberFormat="1" applyFont="1" applyFill="1" applyBorder="1" applyAlignment="1" applyProtection="1">
      <alignment/>
      <protection hidden="1"/>
    </xf>
    <xf numFmtId="3" fontId="5" fillId="33" borderId="10" xfId="0" applyNumberFormat="1" applyFont="1" applyFill="1" applyBorder="1" applyAlignment="1" applyProtection="1">
      <alignment/>
      <protection hidden="1"/>
    </xf>
    <xf numFmtId="3" fontId="5" fillId="33" borderId="14" xfId="0" applyNumberFormat="1" applyFont="1" applyFill="1" applyBorder="1" applyAlignment="1" applyProtection="1">
      <alignment/>
      <protection hidden="1"/>
    </xf>
    <xf numFmtId="3" fontId="1" fillId="0" borderId="39" xfId="0" applyNumberFormat="1" applyFont="1" applyFill="1" applyBorder="1" applyAlignment="1" applyProtection="1">
      <alignment/>
      <protection hidden="1"/>
    </xf>
    <xf numFmtId="3" fontId="1" fillId="0" borderId="38" xfId="0" applyNumberFormat="1" applyFont="1" applyFill="1" applyBorder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/>
      <protection hidden="1"/>
    </xf>
    <xf numFmtId="3" fontId="3" fillId="34" borderId="47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1" fillId="33" borderId="19" xfId="50" applyNumberFormat="1" applyFont="1" applyFill="1" applyBorder="1" applyProtection="1">
      <alignment/>
      <protection hidden="1"/>
    </xf>
    <xf numFmtId="3" fontId="2" fillId="0" borderId="0" xfId="0" applyNumberFormat="1" applyFont="1" applyAlignment="1" applyProtection="1">
      <alignment/>
      <protection locked="0"/>
    </xf>
    <xf numFmtId="3" fontId="8" fillId="34" borderId="39" xfId="0" applyNumberFormat="1" applyFont="1" applyFill="1" applyBorder="1" applyAlignment="1" applyProtection="1">
      <alignment/>
      <protection hidden="1"/>
    </xf>
    <xf numFmtId="3" fontId="8" fillId="34" borderId="27" xfId="0" applyNumberFormat="1" applyFont="1" applyFill="1" applyBorder="1" applyAlignment="1" applyProtection="1">
      <alignment/>
      <protection hidden="1"/>
    </xf>
    <xf numFmtId="3" fontId="8" fillId="34" borderId="38" xfId="0" applyNumberFormat="1" applyFont="1" applyFill="1" applyBorder="1" applyAlignment="1" applyProtection="1">
      <alignment/>
      <protection hidden="1"/>
    </xf>
    <xf numFmtId="3" fontId="2" fillId="33" borderId="24" xfId="0" applyNumberFormat="1" applyFont="1" applyFill="1" applyBorder="1" applyAlignment="1" applyProtection="1">
      <alignment/>
      <protection hidden="1"/>
    </xf>
    <xf numFmtId="3" fontId="1" fillId="33" borderId="25" xfId="0" applyNumberFormat="1" applyFont="1" applyFill="1" applyBorder="1" applyAlignment="1" applyProtection="1">
      <alignment/>
      <protection hidden="1"/>
    </xf>
    <xf numFmtId="3" fontId="2" fillId="0" borderId="18" xfId="0" applyNumberFormat="1" applyFont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hidden="1"/>
    </xf>
    <xf numFmtId="3" fontId="1" fillId="33" borderId="19" xfId="0" applyNumberFormat="1" applyFont="1" applyFill="1" applyBorder="1" applyAlignment="1" applyProtection="1">
      <alignment/>
      <protection hidden="1"/>
    </xf>
    <xf numFmtId="3" fontId="2" fillId="33" borderId="23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/>
      <protection hidden="1"/>
    </xf>
    <xf numFmtId="3" fontId="1" fillId="33" borderId="15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locked="0"/>
    </xf>
    <xf numFmtId="3" fontId="2" fillId="0" borderId="48" xfId="0" applyNumberFormat="1" applyFont="1" applyFill="1" applyBorder="1" applyAlignment="1" applyProtection="1">
      <alignment/>
      <protection hidden="1"/>
    </xf>
    <xf numFmtId="3" fontId="2" fillId="0" borderId="49" xfId="0" applyNumberFormat="1" applyFont="1" applyFill="1" applyBorder="1" applyAlignment="1" applyProtection="1">
      <alignment/>
      <protection hidden="1"/>
    </xf>
    <xf numFmtId="3" fontId="2" fillId="33" borderId="25" xfId="0" applyNumberFormat="1" applyFont="1" applyFill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locked="0"/>
    </xf>
    <xf numFmtId="3" fontId="2" fillId="0" borderId="22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hidden="1"/>
    </xf>
    <xf numFmtId="3" fontId="2" fillId="0" borderId="41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/>
      <protection locked="0"/>
    </xf>
    <xf numFmtId="3" fontId="2" fillId="0" borderId="21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locked="0"/>
    </xf>
    <xf numFmtId="3" fontId="3" fillId="33" borderId="39" xfId="0" applyNumberFormat="1" applyFont="1" applyFill="1" applyBorder="1" applyAlignment="1" applyProtection="1">
      <alignment/>
      <protection hidden="1"/>
    </xf>
    <xf numFmtId="3" fontId="3" fillId="33" borderId="38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>
      <alignment/>
    </xf>
    <xf numFmtId="3" fontId="1" fillId="0" borderId="18" xfId="52" applyNumberFormat="1" applyFont="1" applyBorder="1" applyAlignment="1" applyProtection="1">
      <alignment horizontal="right" vertical="center"/>
      <protection locked="0"/>
    </xf>
    <xf numFmtId="3" fontId="1" fillId="0" borderId="16" xfId="52" applyNumberFormat="1" applyFont="1" applyBorder="1" applyAlignment="1" applyProtection="1">
      <alignment horizontal="right" vertical="center"/>
      <protection locked="0"/>
    </xf>
    <xf numFmtId="0" fontId="8" fillId="34" borderId="34" xfId="0" applyFont="1" applyFill="1" applyBorder="1" applyAlignment="1" applyProtection="1">
      <alignment/>
      <protection hidden="1"/>
    </xf>
    <xf numFmtId="196" fontId="2" fillId="0" borderId="0" xfId="0" applyNumberFormat="1" applyFont="1" applyBorder="1" applyAlignment="1" applyProtection="1">
      <alignment/>
      <protection locked="0"/>
    </xf>
    <xf numFmtId="196" fontId="3" fillId="34" borderId="27" xfId="0" applyNumberFormat="1" applyFont="1" applyFill="1" applyBorder="1" applyAlignment="1" applyProtection="1">
      <alignment/>
      <protection hidden="1"/>
    </xf>
    <xf numFmtId="196" fontId="3" fillId="34" borderId="34" xfId="0" applyNumberFormat="1" applyFont="1" applyFill="1" applyBorder="1" applyAlignment="1" applyProtection="1">
      <alignment/>
      <protection hidden="1"/>
    </xf>
    <xf numFmtId="196" fontId="3" fillId="34" borderId="38" xfId="0" applyNumberFormat="1" applyFont="1" applyFill="1" applyBorder="1" applyAlignment="1" applyProtection="1">
      <alignment/>
      <protection hidden="1"/>
    </xf>
    <xf numFmtId="196" fontId="2" fillId="0" borderId="0" xfId="0" applyNumberFormat="1" applyFont="1" applyAlignment="1" applyProtection="1">
      <alignment/>
      <protection locked="0"/>
    </xf>
    <xf numFmtId="196" fontId="5" fillId="34" borderId="27" xfId="0" applyNumberFormat="1" applyFont="1" applyFill="1" applyBorder="1" applyAlignment="1" applyProtection="1">
      <alignment/>
      <protection hidden="1"/>
    </xf>
    <xf numFmtId="196" fontId="2" fillId="0" borderId="0" xfId="0" applyNumberFormat="1" applyFont="1" applyFill="1" applyBorder="1" applyAlignment="1" applyProtection="1">
      <alignment/>
      <protection hidden="1"/>
    </xf>
    <xf numFmtId="196" fontId="2" fillId="0" borderId="25" xfId="0" applyNumberFormat="1" applyFont="1" applyFill="1" applyBorder="1" applyAlignment="1" applyProtection="1">
      <alignment/>
      <protection hidden="1"/>
    </xf>
    <xf numFmtId="196" fontId="2" fillId="0" borderId="47" xfId="0" applyNumberFormat="1" applyFont="1" applyFill="1" applyBorder="1" applyAlignment="1" applyProtection="1">
      <alignment/>
      <protection hidden="1"/>
    </xf>
    <xf numFmtId="196" fontId="8" fillId="34" borderId="27" xfId="0" applyNumberFormat="1" applyFont="1" applyFill="1" applyBorder="1" applyAlignment="1" applyProtection="1">
      <alignment/>
      <protection hidden="1"/>
    </xf>
    <xf numFmtId="196" fontId="8" fillId="34" borderId="34" xfId="0" applyNumberFormat="1" applyFont="1" applyFill="1" applyBorder="1" applyAlignment="1" applyProtection="1">
      <alignment/>
      <protection hidden="1"/>
    </xf>
    <xf numFmtId="196" fontId="8" fillId="34" borderId="38" xfId="0" applyNumberFormat="1" applyFont="1" applyFill="1" applyBorder="1" applyAlignment="1" applyProtection="1">
      <alignment/>
      <protection hidden="1"/>
    </xf>
    <xf numFmtId="196" fontId="5" fillId="34" borderId="38" xfId="0" applyNumberFormat="1" applyFont="1" applyFill="1" applyBorder="1" applyAlignment="1" applyProtection="1">
      <alignment/>
      <protection hidden="1"/>
    </xf>
    <xf numFmtId="196" fontId="2" fillId="0" borderId="0" xfId="0" applyNumberFormat="1" applyFont="1" applyFill="1" applyBorder="1" applyAlignment="1">
      <alignment/>
    </xf>
    <xf numFmtId="0" fontId="8" fillId="34" borderId="50" xfId="0" applyFont="1" applyFill="1" applyBorder="1" applyAlignment="1" applyProtection="1">
      <alignment/>
      <protection hidden="1"/>
    </xf>
    <xf numFmtId="3" fontId="5" fillId="33" borderId="38" xfId="0" applyNumberFormat="1" applyFont="1" applyFill="1" applyBorder="1" applyAlignment="1" applyProtection="1">
      <alignment/>
      <protection hidden="1"/>
    </xf>
    <xf numFmtId="3" fontId="2" fillId="33" borderId="51" xfId="0" applyNumberFormat="1" applyFont="1" applyFill="1" applyBorder="1" applyAlignment="1" applyProtection="1">
      <alignment/>
      <protection hidden="1"/>
    </xf>
    <xf numFmtId="3" fontId="8" fillId="34" borderId="49" xfId="0" applyNumberFormat="1" applyFont="1" applyFill="1" applyBorder="1" applyAlignment="1" applyProtection="1">
      <alignment/>
      <protection hidden="1"/>
    </xf>
    <xf numFmtId="3" fontId="5" fillId="34" borderId="50" xfId="0" applyNumberFormat="1" applyFont="1" applyFill="1" applyBorder="1" applyAlignment="1" applyProtection="1">
      <alignment/>
      <protection hidden="1"/>
    </xf>
    <xf numFmtId="3" fontId="2" fillId="33" borderId="52" xfId="0" applyNumberFormat="1" applyFont="1" applyFill="1" applyBorder="1" applyAlignment="1" applyProtection="1">
      <alignment/>
      <protection hidden="1"/>
    </xf>
    <xf numFmtId="3" fontId="5" fillId="34" borderId="0" xfId="0" applyNumberFormat="1" applyFont="1" applyFill="1" applyBorder="1" applyAlignment="1" applyProtection="1">
      <alignment/>
      <protection hidden="1"/>
    </xf>
    <xf numFmtId="3" fontId="2" fillId="0" borderId="42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34" xfId="0" applyNumberFormat="1" applyFont="1" applyFill="1" applyBorder="1" applyAlignment="1" applyProtection="1">
      <alignment/>
      <protection locked="0"/>
    </xf>
    <xf numFmtId="3" fontId="2" fillId="0" borderId="53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3" fontId="8" fillId="34" borderId="50" xfId="0" applyNumberFormat="1" applyFont="1" applyFill="1" applyBorder="1" applyAlignment="1" applyProtection="1">
      <alignment/>
      <protection hidden="1"/>
    </xf>
    <xf numFmtId="3" fontId="8" fillId="34" borderId="54" xfId="0" applyNumberFormat="1" applyFont="1" applyFill="1" applyBorder="1" applyAlignment="1" applyProtection="1">
      <alignment/>
      <protection hidden="1"/>
    </xf>
    <xf numFmtId="3" fontId="8" fillId="34" borderId="55" xfId="0" applyNumberFormat="1" applyFont="1" applyFill="1" applyBorder="1" applyAlignment="1" applyProtection="1">
      <alignment/>
      <protection hidden="1"/>
    </xf>
    <xf numFmtId="3" fontId="5" fillId="34" borderId="55" xfId="0" applyNumberFormat="1" applyFont="1" applyFill="1" applyBorder="1" applyAlignment="1" applyProtection="1">
      <alignment/>
      <protection hidden="1"/>
    </xf>
    <xf numFmtId="3" fontId="2" fillId="33" borderId="44" xfId="0" applyNumberFormat="1" applyFont="1" applyFill="1" applyBorder="1" applyAlignment="1" applyProtection="1">
      <alignment/>
      <protection hidden="1"/>
    </xf>
    <xf numFmtId="3" fontId="2" fillId="33" borderId="42" xfId="0" applyNumberFormat="1" applyFont="1" applyFill="1" applyBorder="1" applyAlignment="1" applyProtection="1">
      <alignment/>
      <protection hidden="1"/>
    </xf>
    <xf numFmtId="3" fontId="2" fillId="0" borderId="56" xfId="0" applyNumberFormat="1" applyFont="1" applyFill="1" applyBorder="1" applyAlignment="1" applyProtection="1">
      <alignment/>
      <protection locked="0"/>
    </xf>
    <xf numFmtId="3" fontId="2" fillId="0" borderId="31" xfId="0" applyNumberFormat="1" applyFont="1" applyFill="1" applyBorder="1" applyAlignment="1" applyProtection="1">
      <alignment/>
      <protection locked="0"/>
    </xf>
    <xf numFmtId="3" fontId="2" fillId="0" borderId="32" xfId="0" applyNumberFormat="1" applyFont="1" applyFill="1" applyBorder="1" applyAlignment="1" applyProtection="1">
      <alignment/>
      <protection locked="0"/>
    </xf>
    <xf numFmtId="3" fontId="2" fillId="33" borderId="57" xfId="0" applyNumberFormat="1" applyFont="1" applyFill="1" applyBorder="1" applyAlignment="1" applyProtection="1">
      <alignment/>
      <protection hidden="1"/>
    </xf>
    <xf numFmtId="3" fontId="2" fillId="0" borderId="32" xfId="0" applyNumberFormat="1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/>
      <protection locked="0"/>
    </xf>
    <xf numFmtId="1" fontId="3" fillId="34" borderId="27" xfId="0" applyNumberFormat="1" applyFont="1" applyFill="1" applyBorder="1" applyAlignment="1" applyProtection="1">
      <alignment/>
      <protection hidden="1"/>
    </xf>
    <xf numFmtId="1" fontId="5" fillId="34" borderId="27" xfId="0" applyNumberFormat="1" applyFont="1" applyFill="1" applyBorder="1" applyAlignment="1" applyProtection="1">
      <alignment/>
      <protection hidden="1"/>
    </xf>
    <xf numFmtId="1" fontId="2" fillId="0" borderId="16" xfId="0" applyNumberFormat="1" applyFont="1" applyBorder="1" applyAlignment="1" applyProtection="1">
      <alignment/>
      <protection locked="0"/>
    </xf>
    <xf numFmtId="196" fontId="8" fillId="34" borderId="50" xfId="0" applyNumberFormat="1" applyFont="1" applyFill="1" applyBorder="1" applyAlignment="1" applyProtection="1">
      <alignment/>
      <protection hidden="1"/>
    </xf>
    <xf numFmtId="1" fontId="2" fillId="0" borderId="31" xfId="0" applyNumberFormat="1" applyFont="1" applyBorder="1" applyAlignment="1" applyProtection="1">
      <alignment/>
      <protection locked="0"/>
    </xf>
    <xf numFmtId="1" fontId="3" fillId="34" borderId="46" xfId="0" applyNumberFormat="1" applyFont="1" applyFill="1" applyBorder="1" applyAlignment="1" applyProtection="1">
      <alignment/>
      <protection hidden="1"/>
    </xf>
    <xf numFmtId="1" fontId="5" fillId="34" borderId="46" xfId="0" applyNumberFormat="1" applyFont="1" applyFill="1" applyBorder="1" applyAlignment="1" applyProtection="1">
      <alignment/>
      <protection hidden="1"/>
    </xf>
    <xf numFmtId="196" fontId="3" fillId="34" borderId="46" xfId="0" applyNumberFormat="1" applyFont="1" applyFill="1" applyBorder="1" applyAlignment="1" applyProtection="1">
      <alignment/>
      <protection hidden="1"/>
    </xf>
    <xf numFmtId="196" fontId="5" fillId="34" borderId="46" xfId="0" applyNumberFormat="1" applyFont="1" applyFill="1" applyBorder="1" applyAlignment="1" applyProtection="1">
      <alignment/>
      <protection hidden="1"/>
    </xf>
    <xf numFmtId="3" fontId="5" fillId="33" borderId="35" xfId="0" applyNumberFormat="1" applyFont="1" applyFill="1" applyBorder="1" applyAlignment="1" applyProtection="1">
      <alignment/>
      <protection hidden="1"/>
    </xf>
    <xf numFmtId="3" fontId="5" fillId="34" borderId="10" xfId="0" applyNumberFormat="1" applyFont="1" applyFill="1" applyBorder="1" applyAlignment="1" applyProtection="1">
      <alignment/>
      <protection hidden="1"/>
    </xf>
    <xf numFmtId="3" fontId="5" fillId="34" borderId="1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33" borderId="23" xfId="0" applyNumberFormat="1" applyFont="1" applyFill="1" applyBorder="1" applyAlignment="1" applyProtection="1">
      <alignment/>
      <protection hidden="1"/>
    </xf>
    <xf numFmtId="4" fontId="2" fillId="0" borderId="58" xfId="0" applyNumberFormat="1" applyFont="1" applyBorder="1" applyAlignment="1" applyProtection="1">
      <alignment/>
      <protection locked="0"/>
    </xf>
    <xf numFmtId="4" fontId="2" fillId="33" borderId="26" xfId="0" applyNumberFormat="1" applyFont="1" applyFill="1" applyBorder="1" applyAlignment="1" applyProtection="1">
      <alignment/>
      <protection hidden="1"/>
    </xf>
    <xf numFmtId="4" fontId="5" fillId="33" borderId="14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3" fontId="8" fillId="34" borderId="50" xfId="0" applyNumberFormat="1" applyFont="1" applyFill="1" applyBorder="1" applyAlignment="1" applyProtection="1">
      <alignment/>
      <protection locked="0"/>
    </xf>
    <xf numFmtId="0" fontId="6" fillId="36" borderId="59" xfId="0" applyFont="1" applyFill="1" applyBorder="1" applyAlignment="1">
      <alignment horizontal="center" vertical="center" wrapText="1"/>
    </xf>
    <xf numFmtId="3" fontId="2" fillId="35" borderId="14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14" xfId="0" applyNumberFormat="1" applyFont="1" applyFill="1" applyBorder="1" applyAlignment="1" applyProtection="1">
      <alignment/>
      <protection hidden="1"/>
    </xf>
    <xf numFmtId="3" fontId="3" fillId="33" borderId="23" xfId="0" applyNumberFormat="1" applyFont="1" applyFill="1" applyBorder="1" applyAlignment="1" applyProtection="1">
      <alignment/>
      <protection hidden="1"/>
    </xf>
    <xf numFmtId="3" fontId="1" fillId="33" borderId="60" xfId="0" applyNumberFormat="1" applyFont="1" applyFill="1" applyBorder="1" applyAlignment="1" applyProtection="1">
      <alignment/>
      <protection hidden="1"/>
    </xf>
    <xf numFmtId="3" fontId="3" fillId="33" borderId="61" xfId="0" applyNumberFormat="1" applyFont="1" applyFill="1" applyBorder="1" applyAlignment="1" applyProtection="1">
      <alignment/>
      <protection hidden="1"/>
    </xf>
    <xf numFmtId="3" fontId="1" fillId="0" borderId="43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 applyProtection="1">
      <alignment/>
      <protection locked="0"/>
    </xf>
    <xf numFmtId="3" fontId="1" fillId="0" borderId="45" xfId="0" applyNumberFormat="1" applyFont="1" applyBorder="1" applyAlignment="1" applyProtection="1">
      <alignment/>
      <protection locked="0"/>
    </xf>
    <xf numFmtId="3" fontId="1" fillId="0" borderId="34" xfId="0" applyNumberFormat="1" applyFont="1" applyBorder="1" applyAlignment="1" applyProtection="1">
      <alignment/>
      <protection locked="0"/>
    </xf>
    <xf numFmtId="3" fontId="1" fillId="0" borderId="42" xfId="0" applyNumberFormat="1" applyFont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3" fillId="33" borderId="60" xfId="0" applyNumberFormat="1" applyFont="1" applyFill="1" applyBorder="1" applyAlignment="1" applyProtection="1">
      <alignment/>
      <protection hidden="1"/>
    </xf>
    <xf numFmtId="3" fontId="1" fillId="0" borderId="19" xfId="0" applyNumberFormat="1" applyFont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 hidden="1"/>
    </xf>
    <xf numFmtId="3" fontId="3" fillId="33" borderId="14" xfId="0" applyNumberFormat="1" applyFont="1" applyFill="1" applyBorder="1" applyAlignment="1" applyProtection="1">
      <alignment/>
      <protection hidden="1"/>
    </xf>
    <xf numFmtId="3" fontId="3" fillId="33" borderId="46" xfId="0" applyNumberFormat="1" applyFont="1" applyFill="1" applyBorder="1" applyAlignment="1" applyProtection="1">
      <alignment/>
      <protection hidden="1"/>
    </xf>
    <xf numFmtId="3" fontId="3" fillId="33" borderId="34" xfId="0" applyNumberFormat="1" applyFont="1" applyFill="1" applyBorder="1" applyAlignment="1" applyProtection="1">
      <alignment/>
      <protection hidden="1"/>
    </xf>
    <xf numFmtId="3" fontId="3" fillId="33" borderId="10" xfId="0" applyNumberFormat="1" applyFont="1" applyFill="1" applyBorder="1" applyAlignment="1" applyProtection="1">
      <alignment/>
      <protection hidden="1"/>
    </xf>
    <xf numFmtId="3" fontId="1" fillId="33" borderId="62" xfId="0" applyNumberFormat="1" applyFont="1" applyFill="1" applyBorder="1" applyAlignment="1" applyProtection="1">
      <alignment/>
      <protection hidden="1"/>
    </xf>
    <xf numFmtId="3" fontId="3" fillId="33" borderId="59" xfId="0" applyNumberFormat="1" applyFont="1" applyFill="1" applyBorder="1" applyAlignment="1" applyProtection="1">
      <alignment/>
      <protection hidden="1"/>
    </xf>
    <xf numFmtId="3" fontId="3" fillId="33" borderId="46" xfId="0" applyNumberFormat="1" applyFont="1" applyFill="1" applyBorder="1" applyAlignment="1" applyProtection="1">
      <alignment/>
      <protection hidden="1"/>
    </xf>
    <xf numFmtId="3" fontId="1" fillId="33" borderId="13" xfId="0" applyNumberFormat="1" applyFont="1" applyFill="1" applyBorder="1" applyAlignment="1" applyProtection="1">
      <alignment/>
      <protection hidden="1"/>
    </xf>
    <xf numFmtId="3" fontId="3" fillId="33" borderId="34" xfId="0" applyNumberFormat="1" applyFont="1" applyFill="1" applyBorder="1" applyAlignment="1" applyProtection="1">
      <alignment/>
      <protection hidden="1"/>
    </xf>
    <xf numFmtId="3" fontId="3" fillId="33" borderId="59" xfId="0" applyNumberFormat="1" applyFont="1" applyFill="1" applyBorder="1" applyAlignment="1" applyProtection="1">
      <alignment/>
      <protection hidden="1"/>
    </xf>
    <xf numFmtId="3" fontId="4" fillId="35" borderId="43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62" xfId="0" applyNumberFormat="1" applyFont="1" applyFill="1" applyBorder="1" applyAlignment="1" applyProtection="1">
      <alignment/>
      <protection hidden="1"/>
    </xf>
    <xf numFmtId="3" fontId="3" fillId="33" borderId="13" xfId="0" applyNumberFormat="1" applyFont="1" applyFill="1" applyBorder="1" applyAlignment="1" applyProtection="1">
      <alignment/>
      <protection hidden="1"/>
    </xf>
    <xf numFmtId="3" fontId="1" fillId="33" borderId="34" xfId="0" applyNumberFormat="1" applyFont="1" applyFill="1" applyBorder="1" applyAlignment="1" applyProtection="1">
      <alignment/>
      <protection hidden="1"/>
    </xf>
    <xf numFmtId="3" fontId="1" fillId="33" borderId="42" xfId="0" applyNumberFormat="1" applyFont="1" applyFill="1" applyBorder="1" applyAlignment="1" applyProtection="1">
      <alignment/>
      <protection hidden="1"/>
    </xf>
    <xf numFmtId="3" fontId="1" fillId="0" borderId="61" xfId="0" applyNumberFormat="1" applyFont="1" applyBorder="1" applyAlignment="1" applyProtection="1">
      <alignment/>
      <protection locked="0"/>
    </xf>
    <xf numFmtId="3" fontId="1" fillId="0" borderId="63" xfId="0" applyNumberFormat="1" applyFont="1" applyBorder="1" applyAlignment="1" applyProtection="1">
      <alignment/>
      <protection locked="0"/>
    </xf>
    <xf numFmtId="3" fontId="1" fillId="0" borderId="64" xfId="0" applyNumberFormat="1" applyFont="1" applyBorder="1" applyAlignment="1" applyProtection="1">
      <alignment/>
      <protection locked="0"/>
    </xf>
    <xf numFmtId="3" fontId="3" fillId="33" borderId="64" xfId="0" applyNumberFormat="1" applyFont="1" applyFill="1" applyBorder="1" applyAlignment="1" applyProtection="1">
      <alignment/>
      <protection hidden="1"/>
    </xf>
    <xf numFmtId="3" fontId="1" fillId="33" borderId="45" xfId="0" applyNumberFormat="1" applyFont="1" applyFill="1" applyBorder="1" applyAlignment="1" applyProtection="1">
      <alignment/>
      <protection hidden="1"/>
    </xf>
    <xf numFmtId="3" fontId="3" fillId="33" borderId="42" xfId="0" applyNumberFormat="1" applyFont="1" applyFill="1" applyBorder="1" applyAlignment="1" applyProtection="1">
      <alignment/>
      <protection hidden="1"/>
    </xf>
    <xf numFmtId="3" fontId="3" fillId="33" borderId="19" xfId="0" applyNumberFormat="1" applyFont="1" applyFill="1" applyBorder="1" applyAlignment="1" applyProtection="1">
      <alignment/>
      <protection hidden="1"/>
    </xf>
    <xf numFmtId="3" fontId="3" fillId="33" borderId="45" xfId="0" applyNumberFormat="1" applyFont="1" applyFill="1" applyBorder="1" applyAlignment="1" applyProtection="1">
      <alignment/>
      <protection hidden="1"/>
    </xf>
    <xf numFmtId="3" fontId="3" fillId="35" borderId="49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34" xfId="0" applyNumberFormat="1" applyFont="1" applyFill="1" applyBorder="1" applyAlignment="1" applyProtection="1">
      <alignment/>
      <protection hidden="1"/>
    </xf>
    <xf numFmtId="3" fontId="1" fillId="0" borderId="41" xfId="0" applyNumberFormat="1" applyFont="1" applyFill="1" applyBorder="1" applyAlignment="1" applyProtection="1">
      <alignment/>
      <protection hidden="1"/>
    </xf>
    <xf numFmtId="3" fontId="1" fillId="0" borderId="17" xfId="0" applyNumberFormat="1" applyFont="1" applyFill="1" applyBorder="1" applyAlignment="1" applyProtection="1">
      <alignment/>
      <protection hidden="1"/>
    </xf>
    <xf numFmtId="3" fontId="1" fillId="0" borderId="42" xfId="0" applyNumberFormat="1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/>
      <protection hidden="1"/>
    </xf>
    <xf numFmtId="3" fontId="3" fillId="33" borderId="65" xfId="0" applyNumberFormat="1" applyFont="1" applyFill="1" applyBorder="1" applyAlignment="1" applyProtection="1">
      <alignment/>
      <protection hidden="1"/>
    </xf>
    <xf numFmtId="3" fontId="1" fillId="0" borderId="45" xfId="0" applyNumberFormat="1" applyFont="1" applyFill="1" applyBorder="1" applyAlignment="1" applyProtection="1">
      <alignment/>
      <protection hidden="1"/>
    </xf>
    <xf numFmtId="3" fontId="3" fillId="33" borderId="51" xfId="0" applyNumberFormat="1" applyFont="1" applyFill="1" applyBorder="1" applyAlignment="1" applyProtection="1">
      <alignment/>
      <protection hidden="1"/>
    </xf>
    <xf numFmtId="3" fontId="2" fillId="33" borderId="66" xfId="0" applyNumberFormat="1" applyFont="1" applyFill="1" applyBorder="1" applyAlignment="1" applyProtection="1">
      <alignment/>
      <protection hidden="1"/>
    </xf>
    <xf numFmtId="3" fontId="1" fillId="0" borderId="43" xfId="0" applyNumberFormat="1" applyFont="1" applyFill="1" applyBorder="1" applyAlignment="1" applyProtection="1">
      <alignment/>
      <protection hidden="1"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3" fontId="3" fillId="33" borderId="55" xfId="0" applyNumberFormat="1" applyFont="1" applyFill="1" applyBorder="1" applyAlignment="1" applyProtection="1">
      <alignment/>
      <protection hidden="1"/>
    </xf>
    <xf numFmtId="3" fontId="4" fillId="35" borderId="45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46" xfId="0" applyNumberFormat="1" applyFont="1" applyFill="1" applyBorder="1" applyAlignment="1" applyProtection="1">
      <alignment/>
      <protection hidden="1"/>
    </xf>
    <xf numFmtId="3" fontId="3" fillId="33" borderId="26" xfId="0" applyNumberFormat="1" applyFont="1" applyFill="1" applyBorder="1" applyAlignment="1" applyProtection="1">
      <alignment/>
      <protection hidden="1"/>
    </xf>
    <xf numFmtId="3" fontId="3" fillId="25" borderId="59" xfId="0" applyNumberFormat="1" applyFont="1" applyFill="1" applyBorder="1" applyAlignment="1" applyProtection="1">
      <alignment/>
      <protection hidden="1"/>
    </xf>
    <xf numFmtId="3" fontId="1" fillId="25" borderId="14" xfId="0" applyNumberFormat="1" applyFont="1" applyFill="1" applyBorder="1" applyAlignment="1" applyProtection="1">
      <alignment/>
      <protection locked="0"/>
    </xf>
    <xf numFmtId="3" fontId="1" fillId="25" borderId="60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/>
      <protection locked="0"/>
    </xf>
    <xf numFmtId="3" fontId="1" fillId="25" borderId="62" xfId="0" applyNumberFormat="1" applyFont="1" applyFill="1" applyBorder="1" applyAlignment="1" applyProtection="1">
      <alignment/>
      <protection locked="0"/>
    </xf>
    <xf numFmtId="3" fontId="1" fillId="25" borderId="23" xfId="0" applyNumberFormat="1" applyFont="1" applyFill="1" applyBorder="1" applyAlignment="1" applyProtection="1">
      <alignment/>
      <protection locked="0"/>
    </xf>
    <xf numFmtId="3" fontId="1" fillId="25" borderId="13" xfId="0" applyNumberFormat="1" applyFont="1" applyFill="1" applyBorder="1" applyAlignment="1" applyProtection="1">
      <alignment/>
      <protection locked="0"/>
    </xf>
    <xf numFmtId="3" fontId="2" fillId="0" borderId="40" xfId="0" applyNumberFormat="1" applyFont="1" applyBorder="1" applyAlignment="1" applyProtection="1">
      <alignment/>
      <protection locked="0"/>
    </xf>
    <xf numFmtId="1" fontId="2" fillId="0" borderId="40" xfId="0" applyNumberFormat="1" applyFont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hidden="1"/>
    </xf>
    <xf numFmtId="3" fontId="2" fillId="33" borderId="45" xfId="0" applyNumberFormat="1" applyFont="1" applyFill="1" applyBorder="1" applyAlignment="1" applyProtection="1">
      <alignment/>
      <protection hidden="1"/>
    </xf>
    <xf numFmtId="3" fontId="2" fillId="0" borderId="43" xfId="0" applyNumberFormat="1" applyFont="1" applyFill="1" applyBorder="1" applyAlignment="1" applyProtection="1">
      <alignment/>
      <protection locked="0"/>
    </xf>
    <xf numFmtId="3" fontId="2" fillId="0" borderId="40" xfId="0" applyNumberFormat="1" applyFont="1" applyFill="1" applyBorder="1" applyAlignment="1" applyProtection="1">
      <alignment/>
      <protection locked="0"/>
    </xf>
    <xf numFmtId="3" fontId="5" fillId="33" borderId="61" xfId="0" applyNumberFormat="1" applyFont="1" applyFill="1" applyBorder="1" applyAlignment="1" applyProtection="1">
      <alignment/>
      <protection hidden="1"/>
    </xf>
    <xf numFmtId="3" fontId="2" fillId="25" borderId="16" xfId="0" applyNumberFormat="1" applyFont="1" applyFill="1" applyBorder="1" applyAlignment="1" applyProtection="1">
      <alignment/>
      <protection locked="0"/>
    </xf>
    <xf numFmtId="3" fontId="2" fillId="25" borderId="1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hidden="1"/>
    </xf>
    <xf numFmtId="3" fontId="5" fillId="33" borderId="67" xfId="0" applyNumberFormat="1" applyFont="1" applyFill="1" applyBorder="1" applyAlignment="1" applyProtection="1">
      <alignment/>
      <protection hidden="1"/>
    </xf>
    <xf numFmtId="3" fontId="1" fillId="0" borderId="21" xfId="52" applyNumberFormat="1" applyFont="1" applyBorder="1" applyAlignment="1" applyProtection="1">
      <alignment horizontal="right" vertical="center"/>
      <protection locked="0"/>
    </xf>
    <xf numFmtId="3" fontId="1" fillId="0" borderId="22" xfId="52" applyNumberFormat="1" applyFont="1" applyBorder="1" applyAlignment="1" applyProtection="1">
      <alignment horizontal="right" vertical="center"/>
      <protection locked="0"/>
    </xf>
    <xf numFmtId="3" fontId="5" fillId="34" borderId="49" xfId="0" applyNumberFormat="1" applyFont="1" applyFill="1" applyBorder="1" applyAlignment="1" applyProtection="1">
      <alignment/>
      <protection hidden="1"/>
    </xf>
    <xf numFmtId="3" fontId="2" fillId="0" borderId="45" xfId="0" applyNumberFormat="1" applyFont="1" applyFill="1" applyBorder="1" applyAlignment="1" applyProtection="1">
      <alignment/>
      <protection locked="0"/>
    </xf>
    <xf numFmtId="3" fontId="2" fillId="0" borderId="68" xfId="0" applyNumberFormat="1" applyFont="1" applyFill="1" applyBorder="1" applyAlignment="1" applyProtection="1">
      <alignment/>
      <protection locked="0"/>
    </xf>
    <xf numFmtId="3" fontId="8" fillId="34" borderId="27" xfId="0" applyNumberFormat="1" applyFont="1" applyFill="1" applyBorder="1" applyAlignment="1" applyProtection="1">
      <alignment horizontal="center"/>
      <protection hidden="1"/>
    </xf>
    <xf numFmtId="3" fontId="8" fillId="34" borderId="27" xfId="0" applyNumberFormat="1" applyFont="1" applyFill="1" applyBorder="1" applyAlignment="1" applyProtection="1">
      <alignment horizontal="center" vertical="center"/>
      <protection hidden="1"/>
    </xf>
    <xf numFmtId="3" fontId="8" fillId="34" borderId="49" xfId="0" applyNumberFormat="1" applyFont="1" applyFill="1" applyBorder="1" applyAlignment="1" applyProtection="1">
      <alignment horizontal="center"/>
      <protection hidden="1"/>
    </xf>
    <xf numFmtId="3" fontId="2" fillId="0" borderId="46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63" xfId="0" applyNumberFormat="1" applyFont="1" applyFill="1" applyBorder="1" applyAlignment="1" applyProtection="1">
      <alignment/>
      <protection locked="0"/>
    </xf>
    <xf numFmtId="3" fontId="2" fillId="0" borderId="69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1" fillId="0" borderId="32" xfId="52" applyNumberFormat="1" applyFont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70" xfId="0" applyNumberFormat="1" applyFont="1" applyFill="1" applyBorder="1" applyAlignment="1" applyProtection="1">
      <alignment/>
      <protection locked="0"/>
    </xf>
    <xf numFmtId="0" fontId="6" fillId="36" borderId="10" xfId="0" applyFont="1" applyFill="1" applyBorder="1" applyAlignment="1">
      <alignment horizontal="center" vertical="justify" wrapText="1"/>
    </xf>
    <xf numFmtId="3" fontId="2" fillId="0" borderId="59" xfId="0" applyNumberFormat="1" applyFont="1" applyFill="1" applyBorder="1" applyAlignment="1" applyProtection="1">
      <alignment/>
      <protection locked="0"/>
    </xf>
    <xf numFmtId="3" fontId="2" fillId="25" borderId="14" xfId="0" applyNumberFormat="1" applyFont="1" applyFill="1" applyBorder="1" applyAlignment="1" applyProtection="1">
      <alignment/>
      <protection locked="0"/>
    </xf>
    <xf numFmtId="3" fontId="2" fillId="25" borderId="13" xfId="0" applyNumberFormat="1" applyFont="1" applyFill="1" applyBorder="1" applyAlignment="1" applyProtection="1">
      <alignment/>
      <protection locked="0"/>
    </xf>
    <xf numFmtId="3" fontId="2" fillId="35" borderId="63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6" xfId="0" applyNumberFormat="1" applyFont="1" applyFill="1" applyBorder="1" applyAlignment="1" applyProtection="1">
      <alignment/>
      <protection locked="0"/>
    </xf>
    <xf numFmtId="3" fontId="2" fillId="0" borderId="52" xfId="0" applyNumberFormat="1" applyFont="1" applyFill="1" applyBorder="1" applyAlignment="1" applyProtection="1">
      <alignment/>
      <protection locked="0"/>
    </xf>
    <xf numFmtId="3" fontId="2" fillId="0" borderId="38" xfId="0" applyNumberFormat="1" applyFont="1" applyFill="1" applyBorder="1" applyAlignment="1" applyProtection="1">
      <alignment/>
      <protection locked="0"/>
    </xf>
    <xf numFmtId="3" fontId="2" fillId="33" borderId="62" xfId="0" applyNumberFormat="1" applyFont="1" applyFill="1" applyBorder="1" applyAlignment="1" applyProtection="1">
      <alignment/>
      <protection hidden="1"/>
    </xf>
    <xf numFmtId="0" fontId="6" fillId="36" borderId="61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6" fillId="36" borderId="64" xfId="0" applyFont="1" applyFill="1" applyBorder="1" applyAlignment="1">
      <alignment horizontal="center" vertical="center" wrapText="1"/>
    </xf>
    <xf numFmtId="3" fontId="1" fillId="36" borderId="5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6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4" xfId="0" applyNumberFormat="1" applyFont="1" applyBorder="1" applyAlignment="1" applyProtection="1">
      <alignment/>
      <protection locked="0"/>
    </xf>
    <xf numFmtId="3" fontId="2" fillId="0" borderId="42" xfId="0" applyNumberFormat="1" applyFont="1" applyBorder="1" applyAlignment="1" applyProtection="1">
      <alignment/>
      <protection locked="0"/>
    </xf>
    <xf numFmtId="3" fontId="2" fillId="0" borderId="45" xfId="0" applyNumberFormat="1" applyFont="1" applyBorder="1" applyAlignment="1" applyProtection="1">
      <alignment/>
      <protection locked="0"/>
    </xf>
    <xf numFmtId="3" fontId="2" fillId="0" borderId="19" xfId="0" applyNumberFormat="1" applyFont="1" applyBorder="1" applyAlignment="1" applyProtection="1">
      <alignment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3" fontId="1" fillId="0" borderId="32" xfId="0" applyNumberFormat="1" applyFont="1" applyBorder="1" applyAlignment="1" applyProtection="1">
      <alignment/>
      <protection locked="0"/>
    </xf>
    <xf numFmtId="3" fontId="1" fillId="0" borderId="68" xfId="0" applyNumberFormat="1" applyFont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63" xfId="0" applyNumberFormat="1" applyFont="1" applyFill="1" applyBorder="1" applyAlignment="1" applyProtection="1">
      <alignment/>
      <protection locked="0"/>
    </xf>
    <xf numFmtId="3" fontId="3" fillId="34" borderId="49" xfId="0" applyNumberFormat="1" applyFont="1" applyFill="1" applyBorder="1" applyAlignment="1" applyProtection="1">
      <alignment/>
      <protection hidden="1"/>
    </xf>
    <xf numFmtId="0" fontId="6" fillId="36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31" xfId="0" applyNumberFormat="1" applyFont="1" applyFill="1" applyBorder="1" applyAlignment="1" applyProtection="1">
      <alignment/>
      <protection hidden="1"/>
    </xf>
    <xf numFmtId="3" fontId="1" fillId="0" borderId="16" xfId="0" applyNumberFormat="1" applyFont="1" applyFill="1" applyBorder="1" applyAlignment="1" applyProtection="1">
      <alignment/>
      <protection hidden="1"/>
    </xf>
    <xf numFmtId="3" fontId="1" fillId="0" borderId="40" xfId="0" applyNumberFormat="1" applyFont="1" applyFill="1" applyBorder="1" applyAlignment="1" applyProtection="1">
      <alignment/>
      <protection hidden="1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43" xfId="0" applyNumberFormat="1" applyFont="1" applyFill="1" applyBorder="1" applyAlignment="1" applyProtection="1">
      <alignment/>
      <protection locked="0"/>
    </xf>
    <xf numFmtId="3" fontId="3" fillId="33" borderId="35" xfId="0" applyNumberFormat="1" applyFont="1" applyFill="1" applyBorder="1" applyAlignment="1" applyProtection="1">
      <alignment/>
      <protection hidden="1"/>
    </xf>
    <xf numFmtId="3" fontId="0" fillId="35" borderId="35" xfId="0" applyNumberFormat="1" applyFill="1" applyBorder="1" applyAlignment="1">
      <alignment vertical="center" wrapText="1"/>
    </xf>
    <xf numFmtId="3" fontId="0" fillId="35" borderId="63" xfId="0" applyNumberFormat="1" applyFill="1" applyBorder="1" applyAlignment="1">
      <alignment vertical="center" wrapText="1"/>
    </xf>
    <xf numFmtId="196" fontId="8" fillId="34" borderId="63" xfId="0" applyNumberFormat="1" applyFont="1" applyFill="1" applyBorder="1" applyAlignment="1" applyProtection="1">
      <alignment/>
      <protection hidden="1"/>
    </xf>
    <xf numFmtId="3" fontId="2" fillId="25" borderId="41" xfId="0" applyNumberFormat="1" applyFont="1" applyFill="1" applyBorder="1" applyAlignment="1" applyProtection="1">
      <alignment/>
      <protection locked="0"/>
    </xf>
    <xf numFmtId="0" fontId="8" fillId="34" borderId="27" xfId="0" applyFont="1" applyFill="1" applyBorder="1" applyAlignment="1" applyProtection="1">
      <alignment horizontal="center"/>
      <protection hidden="1"/>
    </xf>
    <xf numFmtId="0" fontId="8" fillId="34" borderId="50" xfId="0" applyFont="1" applyFill="1" applyBorder="1" applyAlignment="1" applyProtection="1">
      <alignment horizontal="center"/>
      <protection hidden="1"/>
    </xf>
    <xf numFmtId="3" fontId="1" fillId="0" borderId="56" xfId="0" applyNumberFormat="1" applyFont="1" applyBorder="1" applyAlignment="1" applyProtection="1">
      <alignment/>
      <protection locked="0"/>
    </xf>
    <xf numFmtId="3" fontId="1" fillId="0" borderId="31" xfId="0" applyNumberFormat="1" applyFont="1" applyBorder="1" applyAlignment="1" applyProtection="1">
      <alignment/>
      <protection locked="0"/>
    </xf>
    <xf numFmtId="3" fontId="3" fillId="33" borderId="71" xfId="0" applyNumberFormat="1" applyFont="1" applyFill="1" applyBorder="1" applyAlignment="1" applyProtection="1">
      <alignment/>
      <protection hidden="1"/>
    </xf>
    <xf numFmtId="3" fontId="5" fillId="33" borderId="59" xfId="0" applyNumberFormat="1" applyFont="1" applyFill="1" applyBorder="1" applyAlignment="1" applyProtection="1">
      <alignment/>
      <protection hidden="1"/>
    </xf>
    <xf numFmtId="3" fontId="2" fillId="0" borderId="18" xfId="0" applyNumberFormat="1" applyFont="1" applyFill="1" applyBorder="1" applyAlignment="1" applyProtection="1">
      <alignment/>
      <protection hidden="1"/>
    </xf>
    <xf numFmtId="3" fontId="2" fillId="0" borderId="35" xfId="0" applyNumberFormat="1" applyFont="1" applyFill="1" applyBorder="1" applyAlignment="1" applyProtection="1">
      <alignment/>
      <protection hidden="1"/>
    </xf>
    <xf numFmtId="3" fontId="1" fillId="33" borderId="21" xfId="0" applyNumberFormat="1" applyFont="1" applyFill="1" applyBorder="1" applyAlignment="1" applyProtection="1">
      <alignment/>
      <protection hidden="1"/>
    </xf>
    <xf numFmtId="3" fontId="1" fillId="33" borderId="22" xfId="0" applyNumberFormat="1" applyFont="1" applyFill="1" applyBorder="1" applyAlignment="1" applyProtection="1">
      <alignment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4" fontId="3" fillId="33" borderId="26" xfId="0" applyNumberFormat="1" applyFont="1" applyFill="1" applyBorder="1" applyAlignment="1" applyProtection="1">
      <alignment/>
      <protection hidden="1"/>
    </xf>
    <xf numFmtId="4" fontId="2" fillId="33" borderId="60" xfId="0" applyNumberFormat="1" applyFont="1" applyFill="1" applyBorder="1" applyAlignment="1" applyProtection="1">
      <alignment/>
      <protection hidden="1"/>
    </xf>
    <xf numFmtId="3" fontId="2" fillId="33" borderId="60" xfId="0" applyNumberFormat="1" applyFont="1" applyFill="1" applyBorder="1" applyAlignment="1" applyProtection="1">
      <alignment/>
      <protection hidden="1"/>
    </xf>
    <xf numFmtId="3" fontId="2" fillId="25" borderId="62" xfId="0" applyNumberFormat="1" applyFont="1" applyFill="1" applyBorder="1" applyAlignment="1" applyProtection="1">
      <alignment/>
      <protection locked="0"/>
    </xf>
    <xf numFmtId="3" fontId="2" fillId="25" borderId="60" xfId="0" applyNumberFormat="1" applyFont="1" applyFill="1" applyBorder="1" applyAlignment="1" applyProtection="1">
      <alignment/>
      <protection locked="0"/>
    </xf>
    <xf numFmtId="3" fontId="2" fillId="0" borderId="72" xfId="0" applyNumberFormat="1" applyFont="1" applyFill="1" applyBorder="1" applyAlignment="1" applyProtection="1">
      <alignment/>
      <protection locked="0"/>
    </xf>
    <xf numFmtId="3" fontId="2" fillId="25" borderId="23" xfId="0" applyNumberFormat="1" applyFont="1" applyFill="1" applyBorder="1" applyAlignment="1" applyProtection="1">
      <alignment/>
      <protection locked="0"/>
    </xf>
    <xf numFmtId="3" fontId="2" fillId="0" borderId="19" xfId="0" applyNumberFormat="1" applyFont="1" applyFill="1" applyBorder="1" applyAlignment="1" applyProtection="1">
      <alignment/>
      <protection locked="0"/>
    </xf>
    <xf numFmtId="3" fontId="3" fillId="25" borderId="55" xfId="0" applyNumberFormat="1" applyFont="1" applyFill="1" applyBorder="1" applyAlignment="1" applyProtection="1">
      <alignment/>
      <protection hidden="1"/>
    </xf>
    <xf numFmtId="3" fontId="3" fillId="34" borderId="50" xfId="0" applyNumberFormat="1" applyFont="1" applyFill="1" applyBorder="1" applyAlignment="1" applyProtection="1">
      <alignment/>
      <protection hidden="1"/>
    </xf>
    <xf numFmtId="3" fontId="3" fillId="25" borderId="14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locked="0"/>
    </xf>
    <xf numFmtId="3" fontId="2" fillId="0" borderId="41" xfId="0" applyNumberFormat="1" applyFont="1" applyBorder="1" applyAlignment="1" applyProtection="1">
      <alignment/>
      <protection locked="0"/>
    </xf>
    <xf numFmtId="3" fontId="2" fillId="25" borderId="34" xfId="0" applyNumberFormat="1" applyFont="1" applyFill="1" applyBorder="1" applyAlignment="1" applyProtection="1">
      <alignment/>
      <protection locked="0"/>
    </xf>
    <xf numFmtId="3" fontId="2" fillId="0" borderId="43" xfId="0" applyNumberFormat="1" applyFont="1" applyBorder="1" applyAlignment="1" applyProtection="1">
      <alignment/>
      <protection locked="0"/>
    </xf>
    <xf numFmtId="3" fontId="2" fillId="25" borderId="42" xfId="0" applyNumberFormat="1" applyFont="1" applyFill="1" applyBorder="1" applyAlignment="1" applyProtection="1">
      <alignment/>
      <protection locked="0"/>
    </xf>
    <xf numFmtId="3" fontId="2" fillId="25" borderId="15" xfId="0" applyNumberFormat="1" applyFont="1" applyFill="1" applyBorder="1" applyAlignment="1" applyProtection="1">
      <alignment/>
      <protection locked="0"/>
    </xf>
    <xf numFmtId="3" fontId="2" fillId="25" borderId="45" xfId="0" applyNumberFormat="1" applyFon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 applyProtection="1">
      <alignment/>
      <protection hidden="1"/>
    </xf>
    <xf numFmtId="3" fontId="2" fillId="0" borderId="31" xfId="0" applyNumberFormat="1" applyFont="1" applyBorder="1" applyAlignment="1" applyProtection="1">
      <alignment/>
      <protection locked="0"/>
    </xf>
    <xf numFmtId="3" fontId="2" fillId="0" borderId="63" xfId="0" applyNumberFormat="1" applyFont="1" applyBorder="1" applyAlignment="1" applyProtection="1">
      <alignment/>
      <protection locked="0"/>
    </xf>
    <xf numFmtId="3" fontId="3" fillId="34" borderId="46" xfId="0" applyNumberFormat="1" applyFont="1" applyFill="1" applyBorder="1" applyAlignment="1" applyProtection="1">
      <alignment/>
      <protection hidden="1"/>
    </xf>
    <xf numFmtId="3" fontId="2" fillId="0" borderId="37" xfId="0" applyNumberFormat="1" applyFont="1" applyBorder="1" applyAlignment="1" applyProtection="1">
      <alignment/>
      <protection locked="0"/>
    </xf>
    <xf numFmtId="3" fontId="2" fillId="0" borderId="61" xfId="0" applyNumberFormat="1" applyFont="1" applyBorder="1" applyAlignment="1" applyProtection="1">
      <alignment/>
      <protection locked="0"/>
    </xf>
    <xf numFmtId="3" fontId="5" fillId="34" borderId="46" xfId="0" applyNumberFormat="1" applyFont="1" applyFill="1" applyBorder="1" applyAlignment="1" applyProtection="1">
      <alignment/>
      <protection hidden="1"/>
    </xf>
    <xf numFmtId="3" fontId="5" fillId="34" borderId="12" xfId="0" applyNumberFormat="1" applyFont="1" applyFill="1" applyBorder="1" applyAlignment="1" applyProtection="1">
      <alignment/>
      <protection hidden="1"/>
    </xf>
    <xf numFmtId="4" fontId="3" fillId="34" borderId="34" xfId="0" applyNumberFormat="1" applyFont="1" applyFill="1" applyBorder="1" applyAlignment="1" applyProtection="1">
      <alignment/>
      <protection hidden="1"/>
    </xf>
    <xf numFmtId="3" fontId="2" fillId="0" borderId="41" xfId="0" applyNumberFormat="1" applyFont="1" applyFill="1" applyBorder="1" applyAlignment="1" applyProtection="1">
      <alignment/>
      <protection hidden="1"/>
    </xf>
    <xf numFmtId="196" fontId="3" fillId="34" borderId="39" xfId="0" applyNumberFormat="1" applyFont="1" applyFill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hidden="1"/>
    </xf>
    <xf numFmtId="4" fontId="5" fillId="34" borderId="12" xfId="0" applyNumberFormat="1" applyFont="1" applyFill="1" applyBorder="1" applyAlignment="1" applyProtection="1">
      <alignment/>
      <protection locked="0"/>
    </xf>
    <xf numFmtId="4" fontId="5" fillId="34" borderId="14" xfId="0" applyNumberFormat="1" applyFont="1" applyFill="1" applyBorder="1" applyAlignment="1">
      <alignment/>
    </xf>
    <xf numFmtId="3" fontId="25" fillId="33" borderId="15" xfId="0" applyNumberFormat="1" applyFont="1" applyFill="1" applyBorder="1" applyAlignment="1" applyProtection="1">
      <alignment/>
      <protection locked="0"/>
    </xf>
    <xf numFmtId="4" fontId="2" fillId="0" borderId="73" xfId="0" applyNumberFormat="1" applyFont="1" applyBorder="1" applyAlignment="1" applyProtection="1">
      <alignment/>
      <protection locked="0"/>
    </xf>
    <xf numFmtId="3" fontId="26" fillId="33" borderId="15" xfId="51" applyNumberFormat="1" applyFont="1" applyFill="1" applyBorder="1" applyProtection="1">
      <alignment/>
      <protection locked="0"/>
    </xf>
    <xf numFmtId="3" fontId="2" fillId="33" borderId="66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2" fillId="33" borderId="72" xfId="0" applyNumberFormat="1" applyFont="1" applyFill="1" applyBorder="1" applyAlignment="1" applyProtection="1">
      <alignment/>
      <protection hidden="1"/>
    </xf>
    <xf numFmtId="3" fontId="1" fillId="0" borderId="40" xfId="52" applyNumberFormat="1" applyFont="1" applyBorder="1" applyAlignment="1" applyProtection="1">
      <alignment horizontal="right" vertical="center"/>
      <protection locked="0"/>
    </xf>
    <xf numFmtId="3" fontId="1" fillId="0" borderId="68" xfId="52" applyNumberFormat="1" applyFont="1" applyBorder="1" applyAlignment="1" applyProtection="1">
      <alignment horizontal="right" vertical="center"/>
      <protection locked="0"/>
    </xf>
    <xf numFmtId="3" fontId="3" fillId="33" borderId="74" xfId="0" applyNumberFormat="1" applyFont="1" applyFill="1" applyBorder="1" applyAlignment="1" applyProtection="1">
      <alignment/>
      <protection hidden="1"/>
    </xf>
    <xf numFmtId="3" fontId="2" fillId="0" borderId="21" xfId="0" applyNumberFormat="1" applyFont="1" applyBorder="1" applyAlignment="1" applyProtection="1">
      <alignment/>
      <protection locked="0"/>
    </xf>
    <xf numFmtId="3" fontId="2" fillId="33" borderId="23" xfId="0" applyNumberFormat="1" applyFont="1" applyFill="1" applyBorder="1" applyAlignment="1">
      <alignment/>
    </xf>
    <xf numFmtId="3" fontId="2" fillId="0" borderId="16" xfId="0" applyNumberFormat="1" applyFont="1" applyFill="1" applyBorder="1" applyAlignment="1" applyProtection="1">
      <alignment/>
      <protection hidden="1"/>
    </xf>
    <xf numFmtId="3" fontId="1" fillId="25" borderId="7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hidden="1"/>
    </xf>
    <xf numFmtId="3" fontId="2" fillId="0" borderId="35" xfId="0" applyNumberFormat="1" applyFont="1" applyBorder="1" applyAlignment="1" applyProtection="1">
      <alignment/>
      <protection locked="0"/>
    </xf>
    <xf numFmtId="3" fontId="2" fillId="33" borderId="26" xfId="0" applyNumberFormat="1" applyFont="1" applyFill="1" applyBorder="1" applyAlignment="1">
      <alignment/>
    </xf>
    <xf numFmtId="3" fontId="3" fillId="34" borderId="34" xfId="0" applyNumberFormat="1" applyFont="1" applyFill="1" applyBorder="1" applyAlignment="1" applyProtection="1">
      <alignment/>
      <protection hidden="1"/>
    </xf>
    <xf numFmtId="3" fontId="5" fillId="34" borderId="34" xfId="0" applyNumberFormat="1" applyFont="1" applyFill="1" applyBorder="1" applyAlignment="1" applyProtection="1">
      <alignment/>
      <protection hidden="1"/>
    </xf>
    <xf numFmtId="3" fontId="5" fillId="33" borderId="19" xfId="0" applyNumberFormat="1" applyFont="1" applyFill="1" applyBorder="1" applyAlignment="1" applyProtection="1">
      <alignment/>
      <protection hidden="1"/>
    </xf>
    <xf numFmtId="3" fontId="2" fillId="33" borderId="34" xfId="0" applyNumberFormat="1" applyFont="1" applyFill="1" applyBorder="1" applyAlignment="1" applyProtection="1">
      <alignment/>
      <protection hidden="1"/>
    </xf>
    <xf numFmtId="3" fontId="2" fillId="25" borderId="33" xfId="0" applyNumberFormat="1" applyFont="1" applyFill="1" applyBorder="1" applyAlignment="1" applyProtection="1">
      <alignment/>
      <protection locked="0"/>
    </xf>
    <xf numFmtId="3" fontId="2" fillId="25" borderId="40" xfId="0" applyNumberFormat="1" applyFont="1" applyFill="1" applyBorder="1" applyAlignment="1" applyProtection="1">
      <alignment/>
      <protection locked="0"/>
    </xf>
    <xf numFmtId="4" fontId="3" fillId="33" borderId="59" xfId="0" applyNumberFormat="1" applyFont="1" applyFill="1" applyBorder="1" applyAlignment="1" applyProtection="1">
      <alignment/>
      <protection hidden="1"/>
    </xf>
    <xf numFmtId="3" fontId="2" fillId="33" borderId="33" xfId="0" applyNumberFormat="1" applyFont="1" applyFill="1" applyBorder="1" applyAlignment="1" applyProtection="1">
      <alignment/>
      <protection hidden="1"/>
    </xf>
    <xf numFmtId="3" fontId="1" fillId="0" borderId="46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4" fontId="2" fillId="0" borderId="27" xfId="0" applyNumberFormat="1" applyFont="1" applyBorder="1" applyAlignment="1" applyProtection="1">
      <alignment/>
      <protection locked="0"/>
    </xf>
    <xf numFmtId="4" fontId="2" fillId="33" borderId="14" xfId="0" applyNumberFormat="1" applyFont="1" applyFill="1" applyBorder="1" applyAlignment="1" applyProtection="1">
      <alignment/>
      <protection hidden="1"/>
    </xf>
    <xf numFmtId="3" fontId="2" fillId="33" borderId="67" xfId="0" applyNumberFormat="1" applyFont="1" applyFill="1" applyBorder="1" applyAlignment="1" applyProtection="1">
      <alignment/>
      <protection hidden="1"/>
    </xf>
    <xf numFmtId="3" fontId="2" fillId="33" borderId="64" xfId="0" applyNumberFormat="1" applyFont="1" applyFill="1" applyBorder="1" applyAlignment="1" applyProtection="1">
      <alignment/>
      <protection hidden="1"/>
    </xf>
    <xf numFmtId="3" fontId="2" fillId="0" borderId="60" xfId="0" applyNumberFormat="1" applyFont="1" applyFill="1" applyBorder="1" applyAlignment="1" applyProtection="1">
      <alignment/>
      <protection locked="0"/>
    </xf>
    <xf numFmtId="3" fontId="2" fillId="0" borderId="50" xfId="0" applyNumberFormat="1" applyFont="1" applyFill="1" applyBorder="1" applyAlignment="1" applyProtection="1">
      <alignment/>
      <protection locked="0"/>
    </xf>
    <xf numFmtId="3" fontId="2" fillId="33" borderId="75" xfId="0" applyNumberFormat="1" applyFont="1" applyFill="1" applyBorder="1" applyAlignment="1" applyProtection="1">
      <alignment/>
      <protection hidden="1"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hidden="1"/>
    </xf>
    <xf numFmtId="0" fontId="18" fillId="36" borderId="74" xfId="0" applyFont="1" applyFill="1" applyBorder="1" applyAlignment="1">
      <alignment horizontal="center" vertical="top" wrapText="1"/>
    </xf>
    <xf numFmtId="0" fontId="13" fillId="36" borderId="59" xfId="0" applyFont="1" applyFill="1" applyBorder="1" applyAlignment="1">
      <alignment vertical="top"/>
    </xf>
    <xf numFmtId="3" fontId="16" fillId="35" borderId="39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3" fontId="6" fillId="35" borderId="48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3" fontId="13" fillId="35" borderId="74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3" fontId="19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19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3" fontId="17" fillId="35" borderId="48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47" xfId="0" applyNumberFormat="1" applyFont="1" applyFill="1" applyBorder="1" applyAlignment="1" applyProtection="1">
      <alignment/>
      <protection hidden="1"/>
    </xf>
    <xf numFmtId="3" fontId="0" fillId="35" borderId="71" xfId="0" applyNumberFormat="1" applyFont="1" applyFill="1" applyBorder="1" applyAlignment="1" applyProtection="1">
      <alignment/>
      <protection hidden="1"/>
    </xf>
    <xf numFmtId="3" fontId="0" fillId="35" borderId="51" xfId="0" applyNumberFormat="1" applyFont="1" applyFill="1" applyBorder="1" applyAlignment="1" applyProtection="1">
      <alignment/>
      <protection hidden="1"/>
    </xf>
    <xf numFmtId="0" fontId="0" fillId="0" borderId="71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3" fontId="19" fillId="35" borderId="4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3" fontId="17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17" fillId="35" borderId="34" xfId="0" applyNumberFormat="1" applyFont="1" applyFill="1" applyBorder="1" applyAlignment="1" applyProtection="1">
      <alignment horizontal="center" vertical="center" wrapText="1"/>
      <protection hidden="1"/>
    </xf>
    <xf numFmtId="3" fontId="13" fillId="35" borderId="74" xfId="0" applyNumberFormat="1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3" fontId="8" fillId="34" borderId="39" xfId="0" applyNumberFormat="1" applyFont="1" applyFill="1" applyBorder="1" applyAlignment="1" applyProtection="1">
      <alignment/>
      <protection locked="0"/>
    </xf>
    <xf numFmtId="3" fontId="8" fillId="34" borderId="38" xfId="0" applyNumberFormat="1" applyFont="1" applyFill="1" applyBorder="1" applyAlignment="1" applyProtection="1">
      <alignment/>
      <protection locked="0"/>
    </xf>
    <xf numFmtId="3" fontId="3" fillId="33" borderId="77" xfId="0" applyNumberFormat="1" applyFont="1" applyFill="1" applyBorder="1" applyAlignment="1" applyProtection="1">
      <alignment/>
      <protection locked="0"/>
    </xf>
    <xf numFmtId="3" fontId="3" fillId="33" borderId="72" xfId="0" applyNumberFormat="1" applyFont="1" applyFill="1" applyBorder="1" applyAlignment="1" applyProtection="1">
      <alignment/>
      <protection locked="0"/>
    </xf>
    <xf numFmtId="3" fontId="5" fillId="33" borderId="39" xfId="0" applyNumberFormat="1" applyFont="1" applyFill="1" applyBorder="1" applyAlignment="1" applyProtection="1">
      <alignment/>
      <protection locked="0"/>
    </xf>
    <xf numFmtId="3" fontId="5" fillId="25" borderId="38" xfId="0" applyNumberFormat="1" applyFont="1" applyFill="1" applyBorder="1" applyAlignment="1" applyProtection="1">
      <alignment/>
      <protection locked="0"/>
    </xf>
    <xf numFmtId="3" fontId="8" fillId="34" borderId="39" xfId="0" applyNumberFormat="1" applyFont="1" applyFill="1" applyBorder="1" applyAlignment="1" applyProtection="1">
      <alignment wrapText="1"/>
      <protection locked="0"/>
    </xf>
    <xf numFmtId="0" fontId="0" fillId="0" borderId="38" xfId="0" applyBorder="1" applyAlignment="1">
      <alignment wrapText="1"/>
    </xf>
    <xf numFmtId="3" fontId="3" fillId="34" borderId="39" xfId="0" applyNumberFormat="1" applyFont="1" applyFill="1" applyBorder="1" applyAlignment="1" applyProtection="1">
      <alignment wrapText="1"/>
      <protection locked="0"/>
    </xf>
    <xf numFmtId="3" fontId="1" fillId="35" borderId="42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78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31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29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17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15" xfId="0" applyNumberFormat="1" applyFont="1" applyFill="1" applyBorder="1" applyAlignment="1">
      <alignment horizontal="center" vertical="center" wrapText="1"/>
    </xf>
    <xf numFmtId="3" fontId="0" fillId="35" borderId="17" xfId="0" applyNumberFormat="1" applyFont="1" applyFill="1" applyBorder="1" applyAlignment="1">
      <alignment horizontal="center" vertical="center" wrapText="1"/>
    </xf>
    <xf numFmtId="3" fontId="0" fillId="35" borderId="79" xfId="0" applyNumberFormat="1" applyFont="1" applyFill="1" applyBorder="1" applyAlignment="1">
      <alignment horizontal="center" vertical="center" wrapText="1"/>
    </xf>
    <xf numFmtId="3" fontId="1" fillId="35" borderId="56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17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79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78" xfId="0" applyNumberFormat="1" applyFont="1" applyFill="1" applyBorder="1" applyAlignment="1">
      <alignment horizontal="center" vertical="center" wrapText="1"/>
    </xf>
    <xf numFmtId="3" fontId="1" fillId="35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3" fontId="1" fillId="35" borderId="78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64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27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18" xfId="0" applyNumberFormat="1" applyFont="1" applyFill="1" applyBorder="1" applyAlignment="1">
      <alignment horizontal="center" vertical="center" wrapText="1"/>
    </xf>
    <xf numFmtId="3" fontId="7" fillId="35" borderId="16" xfId="0" applyNumberFormat="1" applyFont="1" applyFill="1" applyBorder="1" applyAlignment="1">
      <alignment horizontal="center" vertical="center" wrapText="1"/>
    </xf>
    <xf numFmtId="3" fontId="7" fillId="35" borderId="29" xfId="0" applyNumberFormat="1" applyFont="1" applyFill="1" applyBorder="1" applyAlignment="1">
      <alignment horizontal="center" vertical="center" wrapText="1"/>
    </xf>
    <xf numFmtId="3" fontId="1" fillId="35" borderId="19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45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16" xfId="0" applyNumberFormat="1" applyFont="1" applyFill="1" applyBorder="1" applyAlignment="1">
      <alignment horizontal="center" vertical="center" wrapText="1"/>
    </xf>
    <xf numFmtId="3" fontId="0" fillId="35" borderId="29" xfId="0" applyNumberFormat="1" applyFont="1" applyFill="1" applyBorder="1" applyAlignment="1">
      <alignment horizontal="center" vertical="center" wrapText="1"/>
    </xf>
    <xf numFmtId="3" fontId="1" fillId="35" borderId="79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29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35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63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16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58" xfId="0" applyNumberFormat="1" applyFont="1" applyFill="1" applyBorder="1" applyAlignment="1" applyProtection="1">
      <alignment horizontal="center" vertical="top" wrapText="1"/>
      <protection hidden="1"/>
    </xf>
    <xf numFmtId="3" fontId="1" fillId="35" borderId="70" xfId="0" applyNumberFormat="1" applyFont="1" applyFill="1" applyBorder="1" applyAlignment="1" applyProtection="1">
      <alignment horizontal="center" vertical="top" wrapText="1"/>
      <protection hidden="1"/>
    </xf>
    <xf numFmtId="3" fontId="1" fillId="35" borderId="40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41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19" xfId="0" applyNumberFormat="1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 wrapText="1"/>
    </xf>
    <xf numFmtId="3" fontId="7" fillId="35" borderId="78" xfId="0" applyNumberFormat="1" applyFont="1" applyFill="1" applyBorder="1" applyAlignment="1">
      <alignment horizontal="center" vertical="center" wrapText="1"/>
    </xf>
    <xf numFmtId="3" fontId="1" fillId="35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3" fillId="33" borderId="39" xfId="0" applyNumberFormat="1" applyFont="1" applyFill="1" applyBorder="1" applyAlignment="1" applyProtection="1">
      <alignment/>
      <protection locked="0"/>
    </xf>
    <xf numFmtId="3" fontId="3" fillId="33" borderId="38" xfId="0" applyNumberFormat="1" applyFont="1" applyFill="1" applyBorder="1" applyAlignment="1" applyProtection="1">
      <alignment/>
      <protection locked="0"/>
    </xf>
    <xf numFmtId="3" fontId="3" fillId="33" borderId="54" xfId="0" applyNumberFormat="1" applyFont="1" applyFill="1" applyBorder="1" applyAlignment="1" applyProtection="1">
      <alignment/>
      <protection locked="0"/>
    </xf>
    <xf numFmtId="3" fontId="3" fillId="33" borderId="55" xfId="0" applyNumberFormat="1" applyFont="1" applyFill="1" applyBorder="1" applyAlignment="1" applyProtection="1">
      <alignment/>
      <protection locked="0"/>
    </xf>
    <xf numFmtId="3" fontId="1" fillId="35" borderId="43" xfId="0" applyNumberFormat="1" applyFont="1" applyFill="1" applyBorder="1" applyAlignment="1" applyProtection="1">
      <alignment horizontal="center" vertical="center" wrapText="1"/>
      <protection hidden="1"/>
    </xf>
    <xf numFmtId="3" fontId="17" fillId="35" borderId="44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42" xfId="0" applyNumberFormat="1" applyFont="1" applyFill="1" applyBorder="1" applyAlignment="1" applyProtection="1">
      <alignment/>
      <protection hidden="1"/>
    </xf>
    <xf numFmtId="3" fontId="0" fillId="35" borderId="11" xfId="0" applyNumberFormat="1" applyFont="1" applyFill="1" applyBorder="1" applyAlignment="1" applyProtection="1">
      <alignment/>
      <protection hidden="1"/>
    </xf>
    <xf numFmtId="3" fontId="0" fillId="35" borderId="15" xfId="0" applyNumberFormat="1" applyFont="1" applyFill="1" applyBorder="1" applyAlignment="1" applyProtection="1">
      <alignment/>
      <protection hidden="1"/>
    </xf>
    <xf numFmtId="3" fontId="0" fillId="35" borderId="82" xfId="0" applyNumberFormat="1" applyFont="1" applyFill="1" applyBorder="1" applyAlignment="1" applyProtection="1">
      <alignment/>
      <protection hidden="1"/>
    </xf>
    <xf numFmtId="3" fontId="0" fillId="35" borderId="78" xfId="0" applyNumberFormat="1" applyFont="1" applyFill="1" applyBorder="1" applyAlignment="1" applyProtection="1">
      <alignment/>
      <protection hidden="1"/>
    </xf>
    <xf numFmtId="3" fontId="1" fillId="35" borderId="7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3" fontId="5" fillId="34" borderId="39" xfId="0" applyNumberFormat="1" applyFont="1" applyFill="1" applyBorder="1" applyAlignment="1" applyProtection="1">
      <alignment/>
      <protection hidden="1"/>
    </xf>
    <xf numFmtId="0" fontId="0" fillId="0" borderId="27" xfId="0" applyBorder="1" applyAlignment="1">
      <alignment/>
    </xf>
    <xf numFmtId="3" fontId="1" fillId="35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3" fontId="5" fillId="34" borderId="39" xfId="0" applyNumberFormat="1" applyFont="1" applyFill="1" applyBorder="1" applyAlignment="1" applyProtection="1">
      <alignment/>
      <protection hidden="1"/>
    </xf>
    <xf numFmtId="3" fontId="5" fillId="34" borderId="27" xfId="0" applyNumberFormat="1" applyFont="1" applyFill="1" applyBorder="1" applyAlignment="1" applyProtection="1">
      <alignment/>
      <protection hidden="1"/>
    </xf>
    <xf numFmtId="3" fontId="3" fillId="33" borderId="71" xfId="0" applyNumberFormat="1" applyFont="1" applyFill="1" applyBorder="1" applyAlignment="1" applyProtection="1">
      <alignment/>
      <protection hidden="1"/>
    </xf>
    <xf numFmtId="3" fontId="3" fillId="33" borderId="51" xfId="0" applyNumberFormat="1" applyFont="1" applyFill="1" applyBorder="1" applyAlignment="1" applyProtection="1">
      <alignment/>
      <protection hidden="1"/>
    </xf>
    <xf numFmtId="3" fontId="5" fillId="33" borderId="39" xfId="0" applyNumberFormat="1" applyFont="1" applyFill="1" applyBorder="1" applyAlignment="1" applyProtection="1">
      <alignment/>
      <protection hidden="1"/>
    </xf>
    <xf numFmtId="3" fontId="5" fillId="33" borderId="38" xfId="0" applyNumberFormat="1" applyFont="1" applyFill="1" applyBorder="1" applyAlignment="1" applyProtection="1">
      <alignment/>
      <protection hidden="1"/>
    </xf>
    <xf numFmtId="3" fontId="2" fillId="0" borderId="48" xfId="0" applyNumberFormat="1" applyFont="1" applyFill="1" applyBorder="1" applyAlignment="1" applyProtection="1">
      <alignment/>
      <protection hidden="1"/>
    </xf>
    <xf numFmtId="3" fontId="2" fillId="0" borderId="49" xfId="0" applyNumberFormat="1" applyFont="1" applyFill="1" applyBorder="1" applyAlignment="1" applyProtection="1">
      <alignment/>
      <protection hidden="1"/>
    </xf>
    <xf numFmtId="3" fontId="2" fillId="0" borderId="47" xfId="0" applyNumberFormat="1" applyFont="1" applyFill="1" applyBorder="1" applyAlignment="1" applyProtection="1">
      <alignment/>
      <protection hidden="1"/>
    </xf>
    <xf numFmtId="3" fontId="3" fillId="34" borderId="39" xfId="0" applyNumberFormat="1" applyFont="1" applyFill="1" applyBorder="1" applyAlignment="1" applyProtection="1">
      <alignment wrapText="1"/>
      <protection hidden="1"/>
    </xf>
    <xf numFmtId="0" fontId="0" fillId="0" borderId="27" xfId="0" applyBorder="1" applyAlignment="1">
      <alignment wrapText="1"/>
    </xf>
    <xf numFmtId="3" fontId="0" fillId="35" borderId="16" xfId="0" applyNumberFormat="1" applyFill="1" applyBorder="1" applyAlignment="1">
      <alignment horizontal="center" vertical="center" wrapText="1"/>
    </xf>
    <xf numFmtId="3" fontId="0" fillId="35" borderId="40" xfId="0" applyNumberFormat="1" applyFill="1" applyBorder="1" applyAlignment="1">
      <alignment horizontal="center" vertical="center" wrapText="1"/>
    </xf>
    <xf numFmtId="3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196" fontId="1" fillId="35" borderId="57" xfId="0" applyNumberFormat="1" applyFont="1" applyFill="1" applyBorder="1" applyAlignment="1" applyProtection="1">
      <alignment horizontal="center" vertical="center" wrapText="1"/>
      <protection hidden="1"/>
    </xf>
    <xf numFmtId="196" fontId="2" fillId="35" borderId="70" xfId="0" applyNumberFormat="1" applyFont="1" applyFill="1" applyBorder="1" applyAlignment="1" applyProtection="1">
      <alignment horizontal="center" vertical="center" wrapText="1"/>
      <protection hidden="1"/>
    </xf>
    <xf numFmtId="196" fontId="2" fillId="35" borderId="7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3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0" xfId="0" applyNumberFormat="1" applyFont="1" applyFill="1" applyBorder="1" applyAlignment="1" applyProtection="1">
      <alignment horizontal="center" vertical="center" wrapText="1"/>
      <protection hidden="1"/>
    </xf>
    <xf numFmtId="196" fontId="1" fillId="35" borderId="31" xfId="0" applyNumberFormat="1" applyFont="1" applyFill="1" applyBorder="1" applyAlignment="1" applyProtection="1">
      <alignment horizontal="center" vertical="center" wrapText="1"/>
      <protection hidden="1"/>
    </xf>
    <xf numFmtId="196" fontId="0" fillId="35" borderId="16" xfId="0" applyNumberFormat="1" applyFill="1" applyBorder="1" applyAlignment="1">
      <alignment horizontal="center" vertical="center" wrapText="1"/>
    </xf>
    <xf numFmtId="196" fontId="0" fillId="35" borderId="40" xfId="0" applyNumberFormat="1" applyFill="1" applyBorder="1" applyAlignment="1">
      <alignment horizontal="center" vertical="center" wrapText="1"/>
    </xf>
    <xf numFmtId="196" fontId="12" fillId="35" borderId="32" xfId="0" applyNumberFormat="1" applyFont="1" applyFill="1" applyBorder="1" applyAlignment="1" applyProtection="1">
      <alignment horizontal="center" vertical="center" wrapText="1"/>
      <protection hidden="1"/>
    </xf>
    <xf numFmtId="196" fontId="0" fillId="35" borderId="22" xfId="0" applyNumberFormat="1" applyFill="1" applyBorder="1" applyAlignment="1">
      <alignment horizontal="center" vertical="center" wrapText="1"/>
    </xf>
    <xf numFmtId="196" fontId="0" fillId="35" borderId="68" xfId="0" applyNumberFormat="1" applyFill="1" applyBorder="1" applyAlignment="1">
      <alignment horizontal="center" vertical="center" wrapText="1"/>
    </xf>
    <xf numFmtId="196" fontId="1" fillId="35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3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3" fontId="1" fillId="36" borderId="59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51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37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52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42" xfId="0" applyNumberFormat="1" applyFont="1" applyFill="1" applyBorder="1" applyAlignment="1" applyProtection="1">
      <alignment/>
      <protection hidden="1"/>
    </xf>
    <xf numFmtId="3" fontId="1" fillId="35" borderId="11" xfId="0" applyNumberFormat="1" applyFont="1" applyFill="1" applyBorder="1" applyAlignment="1" applyProtection="1">
      <alignment/>
      <protection hidden="1"/>
    </xf>
    <xf numFmtId="3" fontId="1" fillId="35" borderId="15" xfId="0" applyNumberFormat="1" applyFont="1" applyFill="1" applyBorder="1" applyAlignment="1" applyProtection="1">
      <alignment/>
      <protection hidden="1"/>
    </xf>
    <xf numFmtId="3" fontId="1" fillId="35" borderId="66" xfId="0" applyNumberFormat="1" applyFont="1" applyFill="1" applyBorder="1" applyAlignment="1" applyProtection="1">
      <alignment/>
      <protection hidden="1"/>
    </xf>
    <xf numFmtId="3" fontId="1" fillId="35" borderId="45" xfId="0" applyNumberFormat="1" applyFont="1" applyFill="1" applyBorder="1" applyAlignment="1" applyProtection="1">
      <alignment/>
      <protection hidden="1"/>
    </xf>
    <xf numFmtId="3" fontId="5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27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38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74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81" xfId="0" applyNumberFormat="1" applyFont="1" applyFill="1" applyBorder="1" applyAlignment="1" applyProtection="1">
      <alignment horizontal="center" vertical="center" wrapText="1"/>
      <protection hidden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67" xfId="0" applyFont="1" applyFill="1" applyBorder="1" applyAlignment="1">
      <alignment horizontal="center" vertical="center" wrapText="1"/>
    </xf>
    <xf numFmtId="0" fontId="7" fillId="36" borderId="81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 wrapText="1"/>
    </xf>
    <xf numFmtId="3" fontId="3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38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7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3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7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85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83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3" fontId="2" fillId="35" borderId="83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35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38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27" xfId="0" applyNumberFormat="1" applyFont="1" applyFill="1" applyBorder="1" applyAlignment="1" applyProtection="1">
      <alignment horizont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3" fontId="2" fillId="35" borderId="8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15" fillId="36" borderId="74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3" fontId="5" fillId="33" borderId="71" xfId="0" applyNumberFormat="1" applyFont="1" applyFill="1" applyBorder="1" applyAlignment="1" applyProtection="1">
      <alignment/>
      <protection hidden="1"/>
    </xf>
    <xf numFmtId="3" fontId="5" fillId="33" borderId="51" xfId="0" applyNumberFormat="1" applyFont="1" applyFill="1" applyBorder="1" applyAlignment="1" applyProtection="1">
      <alignment/>
      <protection hidden="1"/>
    </xf>
    <xf numFmtId="3" fontId="5" fillId="35" borderId="48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49" xfId="0" applyNumberFormat="1" applyFont="1" applyFill="1" applyBorder="1" applyAlignment="1" applyProtection="1">
      <alignment/>
      <protection hidden="1"/>
    </xf>
    <xf numFmtId="3" fontId="5" fillId="35" borderId="71" xfId="0" applyNumberFormat="1" applyFont="1" applyFill="1" applyBorder="1" applyAlignment="1" applyProtection="1">
      <alignment/>
      <protection hidden="1"/>
    </xf>
    <xf numFmtId="3" fontId="5" fillId="35" borderId="65" xfId="0" applyNumberFormat="1" applyFont="1" applyFill="1" applyBorder="1" applyAlignment="1" applyProtection="1">
      <alignment/>
      <protection hidden="1"/>
    </xf>
    <xf numFmtId="3" fontId="2" fillId="35" borderId="27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3" fontId="5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7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6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1" xfId="0" applyBorder="1" applyAlignment="1">
      <alignment horizontal="center" vertical="center" wrapText="1"/>
    </xf>
    <xf numFmtId="3" fontId="5" fillId="33" borderId="54" xfId="0" applyNumberFormat="1" applyFont="1" applyFill="1" applyBorder="1" applyAlignment="1" applyProtection="1">
      <alignment/>
      <protection hidden="1"/>
    </xf>
    <xf numFmtId="3" fontId="5" fillId="33" borderId="55" xfId="0" applyNumberFormat="1" applyFont="1" applyFill="1" applyBorder="1" applyAlignment="1" applyProtection="1">
      <alignment/>
      <protection hidden="1"/>
    </xf>
    <xf numFmtId="0" fontId="6" fillId="36" borderId="81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3" fontId="5" fillId="34" borderId="39" xfId="0" applyNumberFormat="1" applyFont="1" applyFill="1" applyBorder="1" applyAlignment="1" applyProtection="1">
      <alignment wrapText="1"/>
      <protection hidden="1"/>
    </xf>
    <xf numFmtId="3" fontId="2" fillId="0" borderId="39" xfId="0" applyNumberFormat="1" applyFont="1" applyFill="1" applyBorder="1" applyAlignment="1" applyProtection="1">
      <alignment/>
      <protection hidden="1"/>
    </xf>
    <xf numFmtId="3" fontId="2" fillId="0" borderId="27" xfId="0" applyNumberFormat="1" applyFont="1" applyFill="1" applyBorder="1" applyAlignment="1" applyProtection="1">
      <alignment/>
      <protection hidden="1"/>
    </xf>
    <xf numFmtId="3" fontId="2" fillId="0" borderId="50" xfId="0" applyNumberFormat="1" applyFont="1" applyFill="1" applyBorder="1" applyAlignment="1" applyProtection="1">
      <alignment/>
      <protection hidden="1"/>
    </xf>
    <xf numFmtId="3" fontId="2" fillId="0" borderId="38" xfId="0" applyNumberFormat="1" applyFont="1" applyFill="1" applyBorder="1" applyAlignment="1" applyProtection="1">
      <alignment/>
      <protection hidden="1"/>
    </xf>
    <xf numFmtId="3" fontId="2" fillId="35" borderId="8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64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83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76" xfId="0" applyNumberFormat="1" applyFont="1" applyFill="1" applyBorder="1" applyAlignment="1" applyProtection="1">
      <alignment/>
      <protection hidden="1"/>
    </xf>
    <xf numFmtId="0" fontId="6" fillId="36" borderId="7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3" fontId="0" fillId="35" borderId="65" xfId="0" applyNumberFormat="1" applyFill="1" applyBorder="1" applyAlignment="1">
      <alignment horizontal="center" vertical="center" wrapText="1"/>
    </xf>
    <xf numFmtId="3" fontId="2" fillId="35" borderId="78" xfId="0" applyNumberFormat="1" applyFont="1" applyFill="1" applyBorder="1" applyAlignment="1" applyProtection="1">
      <alignment horizontal="center" vertical="center" wrapText="1"/>
      <protection hidden="1"/>
    </xf>
    <xf numFmtId="0" fontId="15" fillId="36" borderId="12" xfId="0" applyFont="1" applyFill="1" applyBorder="1" applyAlignment="1">
      <alignment horizontal="center" vertical="center" wrapText="1"/>
    </xf>
    <xf numFmtId="3" fontId="2" fillId="35" borderId="3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7" xfId="0" applyNumberFormat="1" applyFont="1" applyFill="1" applyBorder="1" applyAlignment="1" applyProtection="1">
      <alignment horizontal="center" vertical="top" wrapText="1"/>
      <protection hidden="1"/>
    </xf>
    <xf numFmtId="0" fontId="0" fillId="0" borderId="51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3" fontId="2" fillId="35" borderId="7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>
      <alignment vertical="center" wrapText="1"/>
    </xf>
    <xf numFmtId="3" fontId="2" fillId="35" borderId="83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5" xfId="0" applyBorder="1" applyAlignment="1">
      <alignment horizontal="center" vertical="justify" wrapText="1"/>
    </xf>
    <xf numFmtId="0" fontId="0" fillId="0" borderId="63" xfId="0" applyBorder="1" applyAlignment="1">
      <alignment horizontal="center" vertical="justify" wrapText="1"/>
    </xf>
    <xf numFmtId="0" fontId="6" fillId="36" borderId="63" xfId="0" applyFont="1" applyFill="1" applyBorder="1" applyAlignment="1">
      <alignment horizontal="center" vertical="center" wrapText="1"/>
    </xf>
    <xf numFmtId="196" fontId="2" fillId="36" borderId="36" xfId="0" applyNumberFormat="1" applyFont="1" applyFill="1" applyBorder="1" applyAlignment="1" applyProtection="1">
      <alignment horizontal="center" vertical="center" wrapText="1"/>
      <protection locked="0"/>
    </xf>
    <xf numFmtId="196" fontId="2" fillId="36" borderId="69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83" xfId="0" applyNumberFormat="1" applyFont="1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63" xfId="0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78" xfId="0" applyFont="1" applyFill="1" applyBorder="1" applyAlignment="1">
      <alignment horizontal="center" vertical="center" wrapText="1"/>
    </xf>
    <xf numFmtId="0" fontId="6" fillId="36" borderId="64" xfId="0" applyFont="1" applyFill="1" applyBorder="1" applyAlignment="1">
      <alignment horizontal="center" vertical="center" wrapText="1"/>
    </xf>
    <xf numFmtId="196" fontId="6" fillId="35" borderId="83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3" fontId="3" fillId="35" borderId="54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5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2" fillId="35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 horizontal="center" vertical="center" wrapText="1"/>
    </xf>
    <xf numFmtId="196" fontId="6" fillId="35" borderId="12" xfId="0" applyNumberFormat="1" applyFont="1" applyFill="1" applyBorder="1" applyAlignment="1">
      <alignment horizontal="center" vertical="center" wrapText="1"/>
    </xf>
    <xf numFmtId="3" fontId="6" fillId="35" borderId="69" xfId="0" applyNumberFormat="1" applyFont="1" applyFill="1" applyBorder="1" applyAlignment="1">
      <alignment horizontal="center" vertical="center" wrapText="1"/>
    </xf>
    <xf numFmtId="3" fontId="7" fillId="35" borderId="83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3" fontId="3" fillId="35" borderId="3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86" xfId="0" applyNumberFormat="1" applyFont="1" applyFill="1" applyBorder="1" applyAlignment="1" applyProtection="1">
      <alignment horizontal="center" vertical="center" wrapText="1"/>
      <protection hidden="1"/>
    </xf>
    <xf numFmtId="196" fontId="1" fillId="35" borderId="62" xfId="0" applyNumberFormat="1" applyFont="1" applyFill="1" applyBorder="1" applyAlignment="1" applyProtection="1">
      <alignment horizontal="center" vertical="center" wrapText="1"/>
      <protection hidden="1"/>
    </xf>
    <xf numFmtId="196" fontId="2" fillId="35" borderId="13" xfId="0" applyNumberFormat="1" applyFont="1" applyFill="1" applyBorder="1" applyAlignment="1" applyProtection="1">
      <alignment horizontal="center" vertical="center" wrapText="1"/>
      <protection hidden="1"/>
    </xf>
    <xf numFmtId="196" fontId="2" fillId="35" borderId="60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0" fontId="6" fillId="36" borderId="49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33" borderId="87" xfId="0" applyFont="1" applyFill="1" applyBorder="1" applyAlignment="1" applyProtection="1">
      <alignment/>
      <protection hidden="1"/>
    </xf>
    <xf numFmtId="0" fontId="3" fillId="33" borderId="88" xfId="0" applyFont="1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56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/>
      <protection hidden="1"/>
    </xf>
    <xf numFmtId="0" fontId="3" fillId="34" borderId="27" xfId="0" applyFont="1" applyFill="1" applyBorder="1" applyAlignment="1" applyProtection="1">
      <alignment/>
      <protection hidden="1"/>
    </xf>
    <xf numFmtId="0" fontId="3" fillId="34" borderId="38" xfId="0" applyFont="1" applyFill="1" applyBorder="1" applyAlignment="1" applyProtection="1">
      <alignment/>
      <protection hidden="1"/>
    </xf>
    <xf numFmtId="0" fontId="1" fillId="35" borderId="83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63" xfId="0" applyFont="1" applyFill="1" applyBorder="1" applyAlignment="1" applyProtection="1">
      <alignment horizontal="center" vertical="center" wrapText="1"/>
      <protection hidden="1"/>
    </xf>
    <xf numFmtId="0" fontId="5" fillId="34" borderId="39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38" xfId="0" applyFont="1" applyFill="1" applyBorder="1" applyAlignment="1" applyProtection="1">
      <alignment/>
      <protection hidden="1"/>
    </xf>
    <xf numFmtId="0" fontId="8" fillId="34" borderId="39" xfId="0" applyFont="1" applyFill="1" applyBorder="1" applyAlignment="1" applyProtection="1">
      <alignment/>
      <protection hidden="1"/>
    </xf>
    <xf numFmtId="0" fontId="8" fillId="34" borderId="27" xfId="0" applyFont="1" applyFill="1" applyBorder="1" applyAlignment="1" applyProtection="1">
      <alignment/>
      <protection hidden="1"/>
    </xf>
    <xf numFmtId="0" fontId="8" fillId="34" borderId="38" xfId="0" applyFont="1" applyFill="1" applyBorder="1" applyAlignment="1" applyProtection="1">
      <alignment/>
      <protection hidden="1"/>
    </xf>
    <xf numFmtId="0" fontId="1" fillId="35" borderId="48" xfId="0" applyFont="1" applyFill="1" applyBorder="1" applyAlignment="1" applyProtection="1">
      <alignment horizontal="center" vertical="center" wrapText="1"/>
      <protection hidden="1"/>
    </xf>
    <xf numFmtId="0" fontId="2" fillId="35" borderId="76" xfId="0" applyFont="1" applyFill="1" applyBorder="1" applyAlignment="1" applyProtection="1">
      <alignment/>
      <protection hidden="1"/>
    </xf>
    <xf numFmtId="0" fontId="2" fillId="35" borderId="71" xfId="0" applyFont="1" applyFill="1" applyBorder="1" applyAlignment="1" applyProtection="1">
      <alignment/>
      <protection hidden="1"/>
    </xf>
    <xf numFmtId="0" fontId="2" fillId="35" borderId="65" xfId="0" applyFont="1" applyFill="1" applyBorder="1" applyAlignment="1" applyProtection="1">
      <alignment/>
      <protection hidden="1"/>
    </xf>
    <xf numFmtId="0" fontId="1" fillId="35" borderId="81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5" fillId="33" borderId="39" xfId="0" applyFont="1" applyFill="1" applyBorder="1" applyAlignment="1" applyProtection="1">
      <alignment/>
      <protection hidden="1"/>
    </xf>
    <xf numFmtId="0" fontId="5" fillId="33" borderId="38" xfId="0" applyFont="1" applyFill="1" applyBorder="1" applyAlignment="1" applyProtection="1">
      <alignment/>
      <protection hidden="1"/>
    </xf>
    <xf numFmtId="0" fontId="2" fillId="0" borderId="71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51" xfId="0" applyFont="1" applyFill="1" applyBorder="1" applyAlignment="1" applyProtection="1">
      <alignment/>
      <protection hidden="1"/>
    </xf>
    <xf numFmtId="0" fontId="3" fillId="33" borderId="39" xfId="0" applyFont="1" applyFill="1" applyBorder="1" applyAlignment="1" applyProtection="1">
      <alignment/>
      <protection hidden="1"/>
    </xf>
    <xf numFmtId="0" fontId="3" fillId="33" borderId="38" xfId="0" applyFont="1" applyFill="1" applyBorder="1" applyAlignment="1" applyProtection="1">
      <alignment/>
      <protection hidden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35" xfId="0" applyFont="1" applyFill="1" applyBorder="1" applyAlignment="1" applyProtection="1">
      <alignment horizontal="center" vertical="center" wrapText="1"/>
      <protection hidden="1"/>
    </xf>
    <xf numFmtId="0" fontId="21" fillId="35" borderId="63" xfId="0" applyFont="1" applyFill="1" applyBorder="1" applyAlignment="1" applyProtection="1">
      <alignment horizontal="center" vertical="center" wrapText="1"/>
      <protection hidden="1"/>
    </xf>
    <xf numFmtId="0" fontId="5" fillId="35" borderId="69" xfId="0" applyFont="1" applyFill="1" applyBorder="1" applyAlignment="1" applyProtection="1">
      <alignment horizontal="center" vertical="center" wrapText="1"/>
      <protection hidden="1"/>
    </xf>
    <xf numFmtId="0" fontId="5" fillId="35" borderId="50" xfId="0" applyFont="1" applyFill="1" applyBorder="1" applyAlignment="1" applyProtection="1">
      <alignment horizontal="center" vertical="center" wrapText="1"/>
      <protection hidden="1"/>
    </xf>
    <xf numFmtId="0" fontId="5" fillId="35" borderId="55" xfId="0" applyFont="1" applyFill="1" applyBorder="1" applyAlignment="1" applyProtection="1">
      <alignment horizontal="center" vertical="center" wrapText="1"/>
      <protection hidden="1"/>
    </xf>
    <xf numFmtId="0" fontId="23" fillId="36" borderId="83" xfId="0" applyFont="1" applyFill="1" applyBorder="1" applyAlignment="1">
      <alignment vertical="center" wrapText="1"/>
    </xf>
    <xf numFmtId="0" fontId="23" fillId="36" borderId="35" xfId="0" applyFont="1" applyFill="1" applyBorder="1" applyAlignment="1">
      <alignment vertical="center" wrapText="1"/>
    </xf>
    <xf numFmtId="0" fontId="23" fillId="36" borderId="63" xfId="0" applyFont="1" applyFill="1" applyBorder="1" applyAlignment="1">
      <alignment vertical="center" wrapText="1"/>
    </xf>
    <xf numFmtId="3" fontId="21" fillId="35" borderId="8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5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2" fillId="35" borderId="83" xfId="0" applyFont="1" applyFill="1" applyBorder="1" applyAlignment="1" applyProtection="1">
      <alignment horizontal="center" vertical="center" wrapText="1"/>
      <protection hidden="1"/>
    </xf>
    <xf numFmtId="0" fontId="12" fillId="35" borderId="35" xfId="0" applyFont="1" applyFill="1" applyBorder="1" applyAlignment="1" applyProtection="1">
      <alignment horizontal="center" vertical="center" wrapText="1"/>
      <protection hidden="1"/>
    </xf>
    <xf numFmtId="0" fontId="12" fillId="35" borderId="18" xfId="0" applyFont="1" applyFill="1" applyBorder="1" applyAlignment="1" applyProtection="1">
      <alignment horizontal="center" vertical="center" wrapText="1"/>
      <protection hidden="1"/>
    </xf>
    <xf numFmtId="3" fontId="21" fillId="35" borderId="83" xfId="0" applyNumberFormat="1" applyFont="1" applyFill="1" applyBorder="1" applyAlignment="1" applyProtection="1">
      <alignment horizontal="center" vertical="center" wrapText="1"/>
      <protection locked="0"/>
    </xf>
    <xf numFmtId="3" fontId="23" fillId="35" borderId="83" xfId="0" applyNumberFormat="1" applyFont="1" applyFill="1" applyBorder="1" applyAlignment="1">
      <alignment horizontal="center" vertical="center" wrapText="1"/>
    </xf>
    <xf numFmtId="3" fontId="2" fillId="35" borderId="76" xfId="0" applyNumberFormat="1" applyFont="1" applyFill="1" applyBorder="1" applyAlignment="1" applyProtection="1">
      <alignment horizontal="center" wrapText="1"/>
      <protection locked="0"/>
    </xf>
    <xf numFmtId="0" fontId="0" fillId="0" borderId="65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3" fontId="1" fillId="35" borderId="8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3" fontId="12" fillId="35" borderId="83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74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64" xfId="0" applyFont="1" applyFill="1" applyBorder="1" applyAlignment="1" applyProtection="1">
      <alignment horizontal="center" vertical="center" wrapText="1"/>
      <protection hidden="1"/>
    </xf>
    <xf numFmtId="3" fontId="12" fillId="35" borderId="83" xfId="0" applyNumberFormat="1" applyFont="1" applyFill="1" applyBorder="1" applyAlignment="1" applyProtection="1">
      <alignment vertical="center" wrapText="1"/>
      <protection hidden="1"/>
    </xf>
    <xf numFmtId="0" fontId="22" fillId="0" borderId="35" xfId="0" applyFont="1" applyBorder="1" applyAlignment="1">
      <alignment wrapText="1"/>
    </xf>
    <xf numFmtId="0" fontId="22" fillId="0" borderId="63" xfId="0" applyFont="1" applyBorder="1" applyAlignment="1">
      <alignment wrapText="1"/>
    </xf>
    <xf numFmtId="3" fontId="2" fillId="35" borderId="83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89" xfId="0" applyNumberFormat="1" applyFont="1" applyFill="1" applyBorder="1" applyAlignment="1" applyProtection="1">
      <alignment horizontal="center" vertical="center" wrapText="1"/>
      <protection hidden="1"/>
    </xf>
    <xf numFmtId="3" fontId="23" fillId="35" borderId="83" xfId="0" applyNumberFormat="1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83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39" xfId="0" applyNumberFormat="1" applyFont="1" applyFill="1" applyBorder="1" applyAlignment="1" applyProtection="1">
      <alignment/>
      <protection hidden="1"/>
    </xf>
    <xf numFmtId="3" fontId="3" fillId="33" borderId="38" xfId="0" applyNumberFormat="1" applyFont="1" applyFill="1" applyBorder="1" applyAlignment="1" applyProtection="1">
      <alignment/>
      <protection hidden="1"/>
    </xf>
    <xf numFmtId="0" fontId="12" fillId="35" borderId="81" xfId="0" applyFont="1" applyFill="1" applyBorder="1" applyAlignment="1" applyProtection="1">
      <alignment horizontal="center" vertical="center" wrapText="1"/>
      <protection hidden="1"/>
    </xf>
    <xf numFmtId="0" fontId="12" fillId="35" borderId="25" xfId="0" applyFont="1" applyFill="1" applyBorder="1" applyAlignment="1" applyProtection="1">
      <alignment horizontal="center" vertical="center" wrapText="1"/>
      <protection hidden="1"/>
    </xf>
    <xf numFmtId="0" fontId="12" fillId="35" borderId="19" xfId="0" applyFont="1" applyFill="1" applyBorder="1" applyAlignment="1" applyProtection="1">
      <alignment horizontal="center" vertical="center" wrapText="1"/>
      <protection hidden="1"/>
    </xf>
    <xf numFmtId="3" fontId="1" fillId="35" borderId="48" xfId="0" applyNumberFormat="1" applyFont="1" applyFill="1" applyBorder="1" applyAlignment="1" applyProtection="1">
      <alignment horizontal="center" vertical="center" wrapText="1"/>
      <protection hidden="1"/>
    </xf>
    <xf numFmtId="3" fontId="0" fillId="35" borderId="76" xfId="0" applyNumberFormat="1" applyFill="1" applyBorder="1" applyAlignment="1" applyProtection="1">
      <alignment/>
      <protection hidden="1"/>
    </xf>
    <xf numFmtId="3" fontId="0" fillId="35" borderId="71" xfId="0" applyNumberFormat="1" applyFill="1" applyBorder="1" applyAlignment="1" applyProtection="1">
      <alignment/>
      <protection hidden="1"/>
    </xf>
    <xf numFmtId="3" fontId="0" fillId="35" borderId="65" xfId="0" applyNumberFormat="1" applyFill="1" applyBorder="1" applyAlignment="1" applyProtection="1">
      <alignment/>
      <protection hidden="1"/>
    </xf>
    <xf numFmtId="3" fontId="0" fillId="35" borderId="54" xfId="0" applyNumberFormat="1" applyFill="1" applyBorder="1" applyAlignment="1" applyProtection="1">
      <alignment/>
      <protection hidden="1"/>
    </xf>
    <xf numFmtId="3" fontId="0" fillId="35" borderId="61" xfId="0" applyNumberFormat="1" applyFill="1" applyBorder="1" applyAlignment="1" applyProtection="1">
      <alignment/>
      <protection hidden="1"/>
    </xf>
    <xf numFmtId="0" fontId="5" fillId="35" borderId="35" xfId="0" applyFont="1" applyFill="1" applyBorder="1" applyAlignment="1" applyProtection="1">
      <alignment horizontal="center" vertical="center" wrapText="1"/>
      <protection hidden="1"/>
    </xf>
    <xf numFmtId="0" fontId="23" fillId="36" borderId="83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0" fontId="23" fillId="36" borderId="63" xfId="0" applyFont="1" applyFill="1" applyBorder="1" applyAlignment="1">
      <alignment horizontal="center" vertical="center" wrapText="1"/>
    </xf>
    <xf numFmtId="3" fontId="1" fillId="35" borderId="84" xfId="0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urrency [0]_DOP!H1a" xfId="34"/>
    <cellStyle name="Currency_DOP!H1a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DOP!H1a" xfId="49"/>
    <cellStyle name="normálne_knižničný fond" xfId="50"/>
    <cellStyle name="normálne_knižničný fond 2" xfId="51"/>
    <cellStyle name="normálne_používatelia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">
    <pageSetUpPr fitToPage="1"/>
  </sheetPr>
  <dimension ref="B1:U36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3.00390625" style="173" customWidth="1"/>
    <col min="2" max="2" width="3.625" style="50" customWidth="1"/>
    <col min="3" max="3" width="20.75390625" style="50" customWidth="1"/>
    <col min="4" max="11" width="7.25390625" style="50" customWidth="1"/>
    <col min="12" max="12" width="11.00390625" style="50" customWidth="1"/>
    <col min="13" max="13" width="9.125" style="50" customWidth="1"/>
    <col min="14" max="21" width="7.25390625" style="50" customWidth="1"/>
    <col min="22" max="16384" width="9.125" style="173" customWidth="1"/>
  </cols>
  <sheetData>
    <row r="1" spans="2:21" ht="17.25" customHeight="1" thickBot="1">
      <c r="B1" s="402" t="s">
        <v>107</v>
      </c>
      <c r="C1" s="403"/>
      <c r="D1" s="416" t="s">
        <v>217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7"/>
    </row>
    <row r="2" spans="2:21" ht="15.75" customHeight="1" thickBot="1">
      <c r="B2" s="404"/>
      <c r="C2" s="405"/>
      <c r="D2" s="410" t="s">
        <v>66</v>
      </c>
      <c r="E2" s="411"/>
      <c r="F2" s="393" t="s">
        <v>67</v>
      </c>
      <c r="G2" s="394"/>
      <c r="H2" s="395"/>
      <c r="I2" s="395"/>
      <c r="J2" s="395"/>
      <c r="K2" s="395"/>
      <c r="L2" s="395"/>
      <c r="M2" s="396"/>
      <c r="N2" s="384" t="s">
        <v>74</v>
      </c>
      <c r="O2" s="385"/>
      <c r="P2" s="385"/>
      <c r="Q2" s="385"/>
      <c r="R2" s="385"/>
      <c r="S2" s="385"/>
      <c r="T2" s="385"/>
      <c r="U2" s="386"/>
    </row>
    <row r="3" spans="2:21" ht="12" customHeight="1" thickBot="1">
      <c r="B3" s="404"/>
      <c r="C3" s="405"/>
      <c r="D3" s="412"/>
      <c r="E3" s="413"/>
      <c r="F3" s="397" t="s">
        <v>7</v>
      </c>
      <c r="G3" s="398"/>
      <c r="H3" s="399"/>
      <c r="I3" s="399"/>
      <c r="J3" s="399"/>
      <c r="K3" s="399"/>
      <c r="L3" s="399"/>
      <c r="M3" s="400"/>
      <c r="N3" s="387" t="s">
        <v>7</v>
      </c>
      <c r="O3" s="388"/>
      <c r="P3" s="388"/>
      <c r="Q3" s="388"/>
      <c r="R3" s="388"/>
      <c r="S3" s="388"/>
      <c r="T3" s="388"/>
      <c r="U3" s="389"/>
    </row>
    <row r="4" spans="2:21" ht="12.75" customHeight="1" thickBot="1">
      <c r="B4" s="404"/>
      <c r="C4" s="405"/>
      <c r="D4" s="414"/>
      <c r="E4" s="415"/>
      <c r="F4" s="401" t="s">
        <v>68</v>
      </c>
      <c r="G4" s="400"/>
      <c r="H4" s="401" t="s">
        <v>69</v>
      </c>
      <c r="I4" s="400"/>
      <c r="J4" s="401" t="s">
        <v>70</v>
      </c>
      <c r="K4" s="400"/>
      <c r="L4" s="401" t="s">
        <v>71</v>
      </c>
      <c r="M4" s="400"/>
      <c r="N4" s="390" t="s">
        <v>75</v>
      </c>
      <c r="O4" s="390" t="s">
        <v>76</v>
      </c>
      <c r="P4" s="418" t="s">
        <v>216</v>
      </c>
      <c r="Q4" s="390" t="s">
        <v>77</v>
      </c>
      <c r="R4" s="390" t="s">
        <v>78</v>
      </c>
      <c r="S4" s="390" t="s">
        <v>79</v>
      </c>
      <c r="T4" s="390" t="s">
        <v>80</v>
      </c>
      <c r="U4" s="390" t="s">
        <v>81</v>
      </c>
    </row>
    <row r="5" spans="2:21" ht="22.5" customHeight="1" thickBot="1">
      <c r="B5" s="406"/>
      <c r="C5" s="407"/>
      <c r="D5" s="382" t="s">
        <v>84</v>
      </c>
      <c r="E5" s="382" t="s">
        <v>83</v>
      </c>
      <c r="F5" s="382" t="s">
        <v>84</v>
      </c>
      <c r="G5" s="382" t="s">
        <v>83</v>
      </c>
      <c r="H5" s="382" t="s">
        <v>84</v>
      </c>
      <c r="I5" s="382" t="s">
        <v>83</v>
      </c>
      <c r="J5" s="382" t="s">
        <v>84</v>
      </c>
      <c r="K5" s="382" t="s">
        <v>83</v>
      </c>
      <c r="L5" s="397" t="s">
        <v>8</v>
      </c>
      <c r="M5" s="400"/>
      <c r="N5" s="391"/>
      <c r="O5" s="391"/>
      <c r="P5" s="419"/>
      <c r="Q5" s="391"/>
      <c r="R5" s="391"/>
      <c r="S5" s="391"/>
      <c r="T5" s="391"/>
      <c r="U5" s="391"/>
    </row>
    <row r="6" spans="2:21" ht="12.75" customHeight="1" thickBot="1">
      <c r="B6" s="408"/>
      <c r="C6" s="409"/>
      <c r="D6" s="383"/>
      <c r="E6" s="383"/>
      <c r="F6" s="383"/>
      <c r="G6" s="383"/>
      <c r="H6" s="383"/>
      <c r="I6" s="383"/>
      <c r="J6" s="383"/>
      <c r="K6" s="383"/>
      <c r="L6" s="175" t="s">
        <v>72</v>
      </c>
      <c r="M6" s="176" t="s">
        <v>73</v>
      </c>
      <c r="N6" s="392"/>
      <c r="O6" s="392"/>
      <c r="P6" s="420"/>
      <c r="Q6" s="392"/>
      <c r="R6" s="392"/>
      <c r="S6" s="392"/>
      <c r="T6" s="392"/>
      <c r="U6" s="392"/>
    </row>
    <row r="7" spans="2:21" ht="16.5" thickBot="1">
      <c r="B7" s="421" t="s">
        <v>225</v>
      </c>
      <c r="C7" s="422"/>
      <c r="D7" s="53"/>
      <c r="E7" s="174"/>
      <c r="F7" s="174"/>
      <c r="G7" s="174"/>
      <c r="H7" s="174"/>
      <c r="I7" s="174"/>
      <c r="J7" s="174"/>
      <c r="K7" s="174"/>
      <c r="L7" s="174"/>
      <c r="M7" s="174"/>
      <c r="N7" s="53"/>
      <c r="O7" s="53"/>
      <c r="P7" s="53"/>
      <c r="Q7" s="53"/>
      <c r="R7" s="53"/>
      <c r="S7" s="53"/>
      <c r="T7" s="53"/>
      <c r="U7" s="53"/>
    </row>
    <row r="8" spans="2:21" ht="12.75" thickBot="1">
      <c r="B8" s="54" t="s">
        <v>19</v>
      </c>
      <c r="C8" s="55" t="s">
        <v>226</v>
      </c>
      <c r="D8" s="56">
        <v>0</v>
      </c>
      <c r="E8" s="56"/>
      <c r="F8" s="56"/>
      <c r="G8" s="56"/>
      <c r="H8" s="57">
        <v>1</v>
      </c>
      <c r="I8" s="57">
        <v>3</v>
      </c>
      <c r="J8" s="57">
        <v>0</v>
      </c>
      <c r="K8" s="57"/>
      <c r="L8" s="57">
        <v>0</v>
      </c>
      <c r="M8" s="57">
        <v>0</v>
      </c>
      <c r="N8" s="57"/>
      <c r="O8" s="57"/>
      <c r="P8" s="57"/>
      <c r="Q8" s="57"/>
      <c r="R8" s="57"/>
      <c r="S8" s="57"/>
      <c r="T8" s="57"/>
      <c r="U8" s="57"/>
    </row>
    <row r="9" spans="2:21" ht="12.75" thickBot="1">
      <c r="B9" s="60" t="s">
        <v>44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2:21" ht="12.75" thickBot="1">
      <c r="B10" s="63" t="s">
        <v>19</v>
      </c>
      <c r="C10" s="64" t="s">
        <v>227</v>
      </c>
      <c r="D10" s="65"/>
      <c r="E10" s="65"/>
      <c r="F10" s="65"/>
      <c r="G10" s="65"/>
      <c r="H10" s="66"/>
      <c r="I10" s="66"/>
      <c r="J10" s="66">
        <v>1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2:21" ht="12.75" thickBot="1">
      <c r="B11" s="60" t="s">
        <v>40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2:21" ht="12.75" thickBot="1">
      <c r="B12" s="63" t="s">
        <v>19</v>
      </c>
      <c r="C12" s="70" t="s">
        <v>228</v>
      </c>
      <c r="D12" s="65"/>
      <c r="E12" s="65"/>
      <c r="F12" s="65"/>
      <c r="G12" s="65"/>
      <c r="H12" s="66"/>
      <c r="I12" s="66"/>
      <c r="J12" s="66"/>
      <c r="K12" s="66"/>
      <c r="L12" s="66">
        <v>1</v>
      </c>
      <c r="M12" s="66"/>
      <c r="N12" s="66"/>
      <c r="O12" s="66"/>
      <c r="P12" s="66"/>
      <c r="Q12" s="66"/>
      <c r="R12" s="66"/>
      <c r="S12" s="66"/>
      <c r="T12" s="66"/>
      <c r="U12" s="66"/>
    </row>
    <row r="13" spans="2:21" ht="12.75" thickBot="1">
      <c r="B13" s="423" t="s">
        <v>82</v>
      </c>
      <c r="C13" s="424"/>
      <c r="D13" s="177">
        <f aca="true" t="shared" si="0" ref="D13:U13">SUM(D12:D12)</f>
        <v>0</v>
      </c>
      <c r="E13" s="177">
        <f t="shared" si="0"/>
        <v>0</v>
      </c>
      <c r="F13" s="177">
        <f t="shared" si="0"/>
        <v>0</v>
      </c>
      <c r="G13" s="177">
        <f t="shared" si="0"/>
        <v>0</v>
      </c>
      <c r="H13" s="177">
        <f t="shared" si="0"/>
        <v>0</v>
      </c>
      <c r="I13" s="177">
        <f t="shared" si="0"/>
        <v>0</v>
      </c>
      <c r="J13" s="177">
        <f t="shared" si="0"/>
        <v>0</v>
      </c>
      <c r="K13" s="177">
        <f t="shared" si="0"/>
        <v>0</v>
      </c>
      <c r="L13" s="177">
        <f t="shared" si="0"/>
        <v>1</v>
      </c>
      <c r="M13" s="177">
        <f t="shared" si="0"/>
        <v>0</v>
      </c>
      <c r="N13" s="177">
        <f t="shared" si="0"/>
        <v>0</v>
      </c>
      <c r="O13" s="177">
        <f t="shared" si="0"/>
        <v>0</v>
      </c>
      <c r="P13" s="177">
        <f t="shared" si="0"/>
        <v>0</v>
      </c>
      <c r="Q13" s="177">
        <f t="shared" si="0"/>
        <v>0</v>
      </c>
      <c r="R13" s="177">
        <f t="shared" si="0"/>
        <v>0</v>
      </c>
      <c r="S13" s="177">
        <f t="shared" si="0"/>
        <v>0</v>
      </c>
      <c r="T13" s="177">
        <f t="shared" si="0"/>
        <v>0</v>
      </c>
      <c r="U13" s="177">
        <f t="shared" si="0"/>
        <v>0</v>
      </c>
    </row>
    <row r="14" spans="2:21" ht="12.75" thickBot="1">
      <c r="B14" s="60" t="s">
        <v>42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2:21" ht="12.75">
      <c r="B15" s="74" t="s">
        <v>19</v>
      </c>
      <c r="C15" s="346" t="s">
        <v>229</v>
      </c>
      <c r="D15" s="65"/>
      <c r="E15" s="65"/>
      <c r="F15" s="65"/>
      <c r="G15" s="65"/>
      <c r="H15" s="66"/>
      <c r="I15" s="66"/>
      <c r="J15" s="66"/>
      <c r="K15" s="66"/>
      <c r="L15" s="66"/>
      <c r="M15" s="66">
        <v>1</v>
      </c>
      <c r="N15" s="66"/>
      <c r="O15" s="66"/>
      <c r="P15" s="66"/>
      <c r="Q15" s="66"/>
      <c r="R15" s="66"/>
      <c r="S15" s="66"/>
      <c r="T15" s="66"/>
      <c r="U15" s="66"/>
    </row>
    <row r="16" spans="2:21" ht="12.75">
      <c r="B16" s="75" t="s">
        <v>20</v>
      </c>
      <c r="C16" s="346" t="s">
        <v>230</v>
      </c>
      <c r="D16" s="65"/>
      <c r="E16" s="65"/>
      <c r="F16" s="65"/>
      <c r="G16" s="65"/>
      <c r="H16" s="66"/>
      <c r="I16" s="66"/>
      <c r="J16" s="66"/>
      <c r="K16" s="66"/>
      <c r="L16" s="66"/>
      <c r="M16" s="66">
        <v>1</v>
      </c>
      <c r="N16" s="66"/>
      <c r="O16" s="66"/>
      <c r="P16" s="66"/>
      <c r="Q16" s="66"/>
      <c r="R16" s="66"/>
      <c r="S16" s="66"/>
      <c r="T16" s="66"/>
      <c r="U16" s="66"/>
    </row>
    <row r="17" spans="2:21" ht="12.75">
      <c r="B17" s="75" t="s">
        <v>21</v>
      </c>
      <c r="C17" s="346" t="s">
        <v>231</v>
      </c>
      <c r="D17" s="65"/>
      <c r="E17" s="65"/>
      <c r="F17" s="65"/>
      <c r="G17" s="65"/>
      <c r="H17" s="66"/>
      <c r="I17" s="66"/>
      <c r="J17" s="66"/>
      <c r="K17" s="66"/>
      <c r="L17" s="66"/>
      <c r="M17" s="66">
        <v>1</v>
      </c>
      <c r="N17" s="66"/>
      <c r="O17" s="66"/>
      <c r="P17" s="66"/>
      <c r="Q17" s="66"/>
      <c r="R17" s="66"/>
      <c r="S17" s="66"/>
      <c r="T17" s="66"/>
      <c r="U17" s="66"/>
    </row>
    <row r="18" spans="2:21" ht="12.75">
      <c r="B18" s="75" t="s">
        <v>22</v>
      </c>
      <c r="C18" s="346" t="s">
        <v>232</v>
      </c>
      <c r="D18" s="65"/>
      <c r="E18" s="65"/>
      <c r="F18" s="65"/>
      <c r="G18" s="65"/>
      <c r="H18" s="66"/>
      <c r="I18" s="66"/>
      <c r="J18" s="66"/>
      <c r="K18" s="66"/>
      <c r="L18" s="66"/>
      <c r="M18" s="66">
        <v>1</v>
      </c>
      <c r="N18" s="66"/>
      <c r="O18" s="66"/>
      <c r="P18" s="66"/>
      <c r="Q18" s="66"/>
      <c r="R18" s="66"/>
      <c r="S18" s="66"/>
      <c r="T18" s="66"/>
      <c r="U18" s="66"/>
    </row>
    <row r="19" spans="2:21" ht="12.75">
      <c r="B19" s="75" t="s">
        <v>23</v>
      </c>
      <c r="C19" s="346" t="s">
        <v>233</v>
      </c>
      <c r="D19" s="65"/>
      <c r="E19" s="65"/>
      <c r="F19" s="65"/>
      <c r="G19" s="65"/>
      <c r="H19" s="66"/>
      <c r="I19" s="66"/>
      <c r="J19" s="66"/>
      <c r="K19" s="66"/>
      <c r="L19" s="66"/>
      <c r="M19" s="66">
        <v>1</v>
      </c>
      <c r="N19" s="66"/>
      <c r="O19" s="66"/>
      <c r="P19" s="66"/>
      <c r="Q19" s="66"/>
      <c r="R19" s="66"/>
      <c r="S19" s="66"/>
      <c r="T19" s="66"/>
      <c r="U19" s="66"/>
    </row>
    <row r="20" spans="2:21" ht="12.75">
      <c r="B20" s="75" t="s">
        <v>24</v>
      </c>
      <c r="C20" s="346" t="s">
        <v>234</v>
      </c>
      <c r="D20" s="65"/>
      <c r="E20" s="65"/>
      <c r="F20" s="65"/>
      <c r="G20" s="65"/>
      <c r="H20" s="66"/>
      <c r="I20" s="66"/>
      <c r="J20" s="66"/>
      <c r="K20" s="66"/>
      <c r="L20" s="66"/>
      <c r="M20" s="66">
        <v>1</v>
      </c>
      <c r="N20" s="66"/>
      <c r="O20" s="66"/>
      <c r="P20" s="66"/>
      <c r="Q20" s="66"/>
      <c r="R20" s="66"/>
      <c r="S20" s="66"/>
      <c r="T20" s="66"/>
      <c r="U20" s="66"/>
    </row>
    <row r="21" spans="2:21" ht="12.75">
      <c r="B21" s="75" t="s">
        <v>25</v>
      </c>
      <c r="C21" s="346" t="s">
        <v>235</v>
      </c>
      <c r="D21" s="65"/>
      <c r="E21" s="65"/>
      <c r="F21" s="65"/>
      <c r="G21" s="65"/>
      <c r="H21" s="66"/>
      <c r="I21" s="66"/>
      <c r="J21" s="66"/>
      <c r="K21" s="66"/>
      <c r="L21" s="66"/>
      <c r="M21" s="66">
        <v>1</v>
      </c>
      <c r="N21" s="66"/>
      <c r="O21" s="66"/>
      <c r="P21" s="66"/>
      <c r="Q21" s="66"/>
      <c r="R21" s="66"/>
      <c r="S21" s="66"/>
      <c r="T21" s="66"/>
      <c r="U21" s="66"/>
    </row>
    <row r="22" spans="2:21" ht="12.75">
      <c r="B22" s="75" t="s">
        <v>26</v>
      </c>
      <c r="C22" s="346" t="s">
        <v>236</v>
      </c>
      <c r="D22" s="65"/>
      <c r="E22" s="65"/>
      <c r="F22" s="65"/>
      <c r="G22" s="65"/>
      <c r="H22" s="66"/>
      <c r="I22" s="66"/>
      <c r="J22" s="66"/>
      <c r="K22" s="66"/>
      <c r="L22" s="66"/>
      <c r="M22" s="66">
        <v>1</v>
      </c>
      <c r="N22" s="66"/>
      <c r="O22" s="66"/>
      <c r="P22" s="66"/>
      <c r="Q22" s="66"/>
      <c r="R22" s="66"/>
      <c r="S22" s="66"/>
      <c r="T22" s="66"/>
      <c r="U22" s="66"/>
    </row>
    <row r="23" spans="2:21" ht="12.75">
      <c r="B23" s="75"/>
      <c r="C23" s="346"/>
      <c r="D23" s="65"/>
      <c r="E23" s="65"/>
      <c r="F23" s="65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2:21" ht="12.75" thickBot="1">
      <c r="B24" s="423" t="s">
        <v>237</v>
      </c>
      <c r="C24" s="424"/>
      <c r="D24" s="73">
        <f aca="true" t="shared" si="1" ref="D24:U24">SUM(D15:D23)</f>
        <v>0</v>
      </c>
      <c r="E24" s="73">
        <f t="shared" si="1"/>
        <v>0</v>
      </c>
      <c r="F24" s="73">
        <f t="shared" si="1"/>
        <v>0</v>
      </c>
      <c r="G24" s="73">
        <f t="shared" si="1"/>
        <v>0</v>
      </c>
      <c r="H24" s="73">
        <f t="shared" si="1"/>
        <v>0</v>
      </c>
      <c r="I24" s="73">
        <f t="shared" si="1"/>
        <v>0</v>
      </c>
      <c r="J24" s="73">
        <f t="shared" si="1"/>
        <v>0</v>
      </c>
      <c r="K24" s="73">
        <f t="shared" si="1"/>
        <v>0</v>
      </c>
      <c r="L24" s="73">
        <f t="shared" si="1"/>
        <v>0</v>
      </c>
      <c r="M24" s="73">
        <f t="shared" si="1"/>
        <v>8</v>
      </c>
      <c r="N24" s="73">
        <f t="shared" si="1"/>
        <v>0</v>
      </c>
      <c r="O24" s="73">
        <f t="shared" si="1"/>
        <v>0</v>
      </c>
      <c r="P24" s="73">
        <f t="shared" si="1"/>
        <v>0</v>
      </c>
      <c r="Q24" s="73">
        <f t="shared" si="1"/>
        <v>0</v>
      </c>
      <c r="R24" s="73">
        <f t="shared" si="1"/>
        <v>0</v>
      </c>
      <c r="S24" s="73">
        <f t="shared" si="1"/>
        <v>0</v>
      </c>
      <c r="T24" s="73">
        <f t="shared" si="1"/>
        <v>0</v>
      </c>
      <c r="U24" s="73">
        <f t="shared" si="1"/>
        <v>0</v>
      </c>
    </row>
    <row r="25" spans="2:21" ht="13.5" thickBot="1">
      <c r="B25" s="425" t="s">
        <v>238</v>
      </c>
      <c r="C25" s="426"/>
      <c r="D25" s="77">
        <f>SUM(D8+D10+D13+D24)</f>
        <v>0</v>
      </c>
      <c r="E25" s="77">
        <f aca="true" t="shared" si="2" ref="E25:U25">SUM(E8+E10+E13+E24)</f>
        <v>0</v>
      </c>
      <c r="F25" s="77">
        <f t="shared" si="2"/>
        <v>0</v>
      </c>
      <c r="G25" s="77">
        <f t="shared" si="2"/>
        <v>0</v>
      </c>
      <c r="H25" s="77">
        <f t="shared" si="2"/>
        <v>1</v>
      </c>
      <c r="I25" s="77">
        <f t="shared" si="2"/>
        <v>3</v>
      </c>
      <c r="J25" s="77">
        <f t="shared" si="2"/>
        <v>1</v>
      </c>
      <c r="K25" s="77">
        <f t="shared" si="2"/>
        <v>0</v>
      </c>
      <c r="L25" s="77">
        <f t="shared" si="2"/>
        <v>1</v>
      </c>
      <c r="M25" s="77">
        <f t="shared" si="2"/>
        <v>8</v>
      </c>
      <c r="N25" s="77">
        <f t="shared" si="2"/>
        <v>0</v>
      </c>
      <c r="O25" s="77">
        <f t="shared" si="2"/>
        <v>0</v>
      </c>
      <c r="P25" s="77">
        <f t="shared" si="2"/>
        <v>0</v>
      </c>
      <c r="Q25" s="77">
        <f t="shared" si="2"/>
        <v>0</v>
      </c>
      <c r="R25" s="77">
        <f t="shared" si="2"/>
        <v>0</v>
      </c>
      <c r="S25" s="77">
        <f t="shared" si="2"/>
        <v>0</v>
      </c>
      <c r="T25" s="77">
        <f t="shared" si="2"/>
        <v>0</v>
      </c>
      <c r="U25" s="77">
        <f t="shared" si="2"/>
        <v>0</v>
      </c>
    </row>
    <row r="26" spans="2:21" ht="12.75" thickBot="1">
      <c r="B26" s="80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2:21" ht="16.5" thickBot="1">
      <c r="B27" s="427" t="s">
        <v>239</v>
      </c>
      <c r="C27" s="42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2.75" thickBot="1">
      <c r="B28" s="60" t="s">
        <v>44</v>
      </c>
      <c r="C28" s="8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2:21" ht="12.75" thickBot="1">
      <c r="B29" s="71" t="s">
        <v>19</v>
      </c>
      <c r="C29" s="72" t="s">
        <v>240</v>
      </c>
      <c r="D29" s="56"/>
      <c r="E29" s="56"/>
      <c r="F29" s="56"/>
      <c r="G29" s="56"/>
      <c r="H29" s="57"/>
      <c r="I29" s="57"/>
      <c r="J29" s="57">
        <v>1</v>
      </c>
      <c r="K29" s="57">
        <v>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2:21" ht="13.5" thickBot="1">
      <c r="B30" s="429" t="s">
        <v>42</v>
      </c>
      <c r="C30" s="428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2:21" ht="12.75">
      <c r="B31" s="84" t="s">
        <v>19</v>
      </c>
      <c r="C31" s="348" t="s">
        <v>241</v>
      </c>
      <c r="D31" s="56"/>
      <c r="E31" s="56"/>
      <c r="F31" s="56"/>
      <c r="G31" s="56"/>
      <c r="H31" s="57"/>
      <c r="I31" s="57"/>
      <c r="J31" s="57"/>
      <c r="K31" s="57"/>
      <c r="L31" s="57"/>
      <c r="M31" s="57">
        <v>1</v>
      </c>
      <c r="N31" s="57"/>
      <c r="O31" s="57"/>
      <c r="P31" s="57"/>
      <c r="Q31" s="57"/>
      <c r="R31" s="57"/>
      <c r="S31" s="57"/>
      <c r="T31" s="57"/>
      <c r="U31" s="57"/>
    </row>
    <row r="32" spans="2:21" ht="12.75">
      <c r="B32" s="75" t="s">
        <v>20</v>
      </c>
      <c r="C32" s="348" t="s">
        <v>242</v>
      </c>
      <c r="D32" s="65"/>
      <c r="E32" s="65"/>
      <c r="F32" s="65"/>
      <c r="G32" s="65"/>
      <c r="H32" s="66"/>
      <c r="I32" s="66"/>
      <c r="J32" s="66"/>
      <c r="K32" s="66"/>
      <c r="L32" s="66"/>
      <c r="M32" s="66">
        <v>1</v>
      </c>
      <c r="N32" s="66"/>
      <c r="O32" s="66"/>
      <c r="P32" s="66"/>
      <c r="Q32" s="66"/>
      <c r="R32" s="66"/>
      <c r="S32" s="66"/>
      <c r="T32" s="66"/>
      <c r="U32" s="66"/>
    </row>
    <row r="33" spans="2:21" ht="12.75">
      <c r="B33" s="75" t="s">
        <v>21</v>
      </c>
      <c r="C33" s="348" t="s">
        <v>243</v>
      </c>
      <c r="D33" s="65"/>
      <c r="E33" s="65"/>
      <c r="F33" s="65"/>
      <c r="G33" s="65"/>
      <c r="H33" s="66"/>
      <c r="I33" s="66"/>
      <c r="J33" s="66"/>
      <c r="K33" s="66"/>
      <c r="L33" s="66"/>
      <c r="M33" s="66">
        <v>1</v>
      </c>
      <c r="N33" s="66"/>
      <c r="O33" s="66"/>
      <c r="P33" s="66"/>
      <c r="Q33" s="66"/>
      <c r="R33" s="66"/>
      <c r="S33" s="66"/>
      <c r="T33" s="66"/>
      <c r="U33" s="66"/>
    </row>
    <row r="34" spans="2:21" ht="12.75">
      <c r="B34" s="75"/>
      <c r="C34" s="348"/>
      <c r="D34" s="65"/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2:21" ht="12.75" thickBot="1">
      <c r="B35" s="423" t="s">
        <v>43</v>
      </c>
      <c r="C35" s="424"/>
      <c r="D35" s="73">
        <f aca="true" t="shared" si="3" ref="D35:U35">SUM(D31:D34)</f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  <c r="L35" s="73">
        <f t="shared" si="3"/>
        <v>0</v>
      </c>
      <c r="M35" s="73">
        <f t="shared" si="3"/>
        <v>3</v>
      </c>
      <c r="N35" s="73">
        <f t="shared" si="3"/>
        <v>0</v>
      </c>
      <c r="O35" s="73">
        <f t="shared" si="3"/>
        <v>0</v>
      </c>
      <c r="P35" s="73">
        <f t="shared" si="3"/>
        <v>0</v>
      </c>
      <c r="Q35" s="73">
        <f t="shared" si="3"/>
        <v>0</v>
      </c>
      <c r="R35" s="73">
        <f t="shared" si="3"/>
        <v>0</v>
      </c>
      <c r="S35" s="73">
        <f t="shared" si="3"/>
        <v>0</v>
      </c>
      <c r="T35" s="73">
        <f t="shared" si="3"/>
        <v>0</v>
      </c>
      <c r="U35" s="73">
        <f t="shared" si="3"/>
        <v>0</v>
      </c>
    </row>
    <row r="36" spans="2:21" ht="13.5" thickBot="1">
      <c r="B36" s="425" t="s">
        <v>244</v>
      </c>
      <c r="C36" s="426"/>
      <c r="D36" s="77">
        <f>SUM(D29+D35)</f>
        <v>0</v>
      </c>
      <c r="E36" s="77">
        <f aca="true" t="shared" si="4" ref="E36:U36">SUM(E29+E35)</f>
        <v>0</v>
      </c>
      <c r="F36" s="77">
        <f t="shared" si="4"/>
        <v>0</v>
      </c>
      <c r="G36" s="77">
        <f t="shared" si="4"/>
        <v>0</v>
      </c>
      <c r="H36" s="77">
        <f t="shared" si="4"/>
        <v>0</v>
      </c>
      <c r="I36" s="77">
        <f t="shared" si="4"/>
        <v>0</v>
      </c>
      <c r="J36" s="77">
        <f t="shared" si="4"/>
        <v>1</v>
      </c>
      <c r="K36" s="77">
        <f t="shared" si="4"/>
        <v>0</v>
      </c>
      <c r="L36" s="77">
        <f t="shared" si="4"/>
        <v>0</v>
      </c>
      <c r="M36" s="77">
        <f t="shared" si="4"/>
        <v>3</v>
      </c>
      <c r="N36" s="77">
        <f t="shared" si="4"/>
        <v>0</v>
      </c>
      <c r="O36" s="77">
        <f t="shared" si="4"/>
        <v>0</v>
      </c>
      <c r="P36" s="77">
        <f t="shared" si="4"/>
        <v>0</v>
      </c>
      <c r="Q36" s="77">
        <f t="shared" si="4"/>
        <v>0</v>
      </c>
      <c r="R36" s="77">
        <f t="shared" si="4"/>
        <v>0</v>
      </c>
      <c r="S36" s="77">
        <f t="shared" si="4"/>
        <v>0</v>
      </c>
      <c r="T36" s="77">
        <f t="shared" si="4"/>
        <v>0</v>
      </c>
      <c r="U36" s="77">
        <f t="shared" si="4"/>
        <v>0</v>
      </c>
    </row>
  </sheetData>
  <sheetProtection/>
  <mergeCells count="36">
    <mergeCell ref="B7:C7"/>
    <mergeCell ref="B13:C13"/>
    <mergeCell ref="B36:C36"/>
    <mergeCell ref="B24:C24"/>
    <mergeCell ref="B25:C25"/>
    <mergeCell ref="B35:C35"/>
    <mergeCell ref="B27:C27"/>
    <mergeCell ref="B30:C30"/>
    <mergeCell ref="H4:I4"/>
    <mergeCell ref="J4:K4"/>
    <mergeCell ref="F5:F6"/>
    <mergeCell ref="G5:G6"/>
    <mergeCell ref="H5:H6"/>
    <mergeCell ref="I5:I6"/>
    <mergeCell ref="J5:J6"/>
    <mergeCell ref="K5:K6"/>
    <mergeCell ref="B1:C6"/>
    <mergeCell ref="O4:O6"/>
    <mergeCell ref="D2:E4"/>
    <mergeCell ref="D1:U1"/>
    <mergeCell ref="P4:P6"/>
    <mergeCell ref="Q4:Q6"/>
    <mergeCell ref="R4:R6"/>
    <mergeCell ref="S4:S6"/>
    <mergeCell ref="T4:T6"/>
    <mergeCell ref="U4:U6"/>
    <mergeCell ref="D5:D6"/>
    <mergeCell ref="E5:E6"/>
    <mergeCell ref="N2:U2"/>
    <mergeCell ref="N3:U3"/>
    <mergeCell ref="N4:N6"/>
    <mergeCell ref="F2:M2"/>
    <mergeCell ref="F3:M3"/>
    <mergeCell ref="L4:M4"/>
    <mergeCell ref="L5:M5"/>
    <mergeCell ref="F4:G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B2:AD37"/>
  <sheetViews>
    <sheetView zoomScaleSheetLayoutView="100" zoomScalePageLayoutView="0" workbookViewId="0" topLeftCell="A1">
      <pane xSplit="3" ySplit="6" topLeftCell="S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21" sqref="AE21"/>
    </sheetView>
  </sheetViews>
  <sheetFormatPr defaultColWidth="9.00390625" defaultRowHeight="12.75"/>
  <cols>
    <col min="1" max="1" width="3.00390625" style="50" customWidth="1"/>
    <col min="2" max="2" width="3.625" style="50" customWidth="1"/>
    <col min="3" max="3" width="20.75390625" style="50" customWidth="1"/>
    <col min="4" max="4" width="14.75390625" style="50" customWidth="1"/>
    <col min="5" max="5" width="7.75390625" style="50" customWidth="1"/>
    <col min="6" max="6" width="8.375" style="50" customWidth="1"/>
    <col min="7" max="7" width="9.25390625" style="50" customWidth="1"/>
    <col min="8" max="8" width="9.125" style="50" customWidth="1"/>
    <col min="9" max="9" width="7.75390625" style="50" customWidth="1"/>
    <col min="10" max="10" width="8.75390625" style="50" customWidth="1"/>
    <col min="11" max="11" width="7.25390625" style="50" customWidth="1"/>
    <col min="12" max="12" width="8.25390625" style="50" customWidth="1"/>
    <col min="13" max="13" width="9.625" style="50" customWidth="1"/>
    <col min="14" max="14" width="7.125" style="50" customWidth="1"/>
    <col min="15" max="15" width="7.75390625" style="50" customWidth="1"/>
    <col min="16" max="17" width="9.125" style="50" customWidth="1"/>
    <col min="18" max="18" width="9.75390625" style="50" customWidth="1"/>
    <col min="19" max="19" width="6.875" style="50" customWidth="1"/>
    <col min="20" max="21" width="8.625" style="50" customWidth="1"/>
    <col min="22" max="22" width="7.75390625" style="50" customWidth="1"/>
    <col min="23" max="24" width="8.625" style="50" customWidth="1"/>
    <col min="25" max="25" width="7.75390625" style="50" customWidth="1"/>
    <col min="26" max="26" width="8.625" style="50" customWidth="1"/>
    <col min="27" max="28" width="7.75390625" style="50" customWidth="1"/>
    <col min="29" max="29" width="8.875" style="50" customWidth="1"/>
    <col min="30" max="16384" width="9.125" style="50" customWidth="1"/>
  </cols>
  <sheetData>
    <row r="1" ht="12.75" thickBot="1"/>
    <row r="2" spans="2:30" ht="12.75" customHeight="1" thickBot="1">
      <c r="B2" s="482" t="s">
        <v>107</v>
      </c>
      <c r="C2" s="483"/>
      <c r="D2" s="488" t="s">
        <v>93</v>
      </c>
      <c r="E2" s="451" t="s">
        <v>92</v>
      </c>
      <c r="F2" s="399"/>
      <c r="G2" s="399"/>
      <c r="H2" s="399"/>
      <c r="I2" s="399"/>
      <c r="J2" s="399"/>
      <c r="K2" s="399"/>
      <c r="L2" s="399"/>
      <c r="M2" s="399"/>
      <c r="N2" s="400"/>
      <c r="O2" s="440" t="s">
        <v>94</v>
      </c>
      <c r="P2" s="433" t="s">
        <v>91</v>
      </c>
      <c r="Q2" s="433" t="s">
        <v>95</v>
      </c>
      <c r="R2" s="474" t="s">
        <v>96</v>
      </c>
      <c r="S2" s="445" t="s">
        <v>96</v>
      </c>
      <c r="T2" s="446"/>
      <c r="U2" s="446"/>
      <c r="V2" s="446"/>
      <c r="W2" s="446"/>
      <c r="X2" s="446"/>
      <c r="Y2" s="446"/>
      <c r="Z2" s="447"/>
      <c r="AA2" s="440" t="s">
        <v>103</v>
      </c>
      <c r="AB2" s="433" t="s">
        <v>104</v>
      </c>
      <c r="AC2" s="433" t="s">
        <v>105</v>
      </c>
      <c r="AD2" s="430" t="s">
        <v>10</v>
      </c>
    </row>
    <row r="3" spans="2:30" ht="12.75" customHeight="1" thickBot="1">
      <c r="B3" s="484"/>
      <c r="C3" s="485"/>
      <c r="D3" s="489"/>
      <c r="E3" s="451" t="s">
        <v>7</v>
      </c>
      <c r="F3" s="399"/>
      <c r="G3" s="399"/>
      <c r="H3" s="400"/>
      <c r="I3" s="452" t="s">
        <v>85</v>
      </c>
      <c r="J3" s="399"/>
      <c r="K3" s="399"/>
      <c r="L3" s="399"/>
      <c r="M3" s="399"/>
      <c r="N3" s="400"/>
      <c r="O3" s="438"/>
      <c r="P3" s="459"/>
      <c r="Q3" s="434"/>
      <c r="R3" s="475"/>
      <c r="S3" s="467" t="s">
        <v>97</v>
      </c>
      <c r="T3" s="467"/>
      <c r="U3" s="467"/>
      <c r="V3" s="467"/>
      <c r="W3" s="467"/>
      <c r="X3" s="468"/>
      <c r="Y3" s="436" t="s">
        <v>98</v>
      </c>
      <c r="Z3" s="437"/>
      <c r="AA3" s="441"/>
      <c r="AB3" s="434"/>
      <c r="AC3" s="434"/>
      <c r="AD3" s="431"/>
    </row>
    <row r="4" spans="2:30" ht="12.75" customHeight="1">
      <c r="B4" s="484"/>
      <c r="C4" s="485"/>
      <c r="D4" s="489"/>
      <c r="E4" s="470" t="s">
        <v>28</v>
      </c>
      <c r="F4" s="458" t="s">
        <v>29</v>
      </c>
      <c r="G4" s="458" t="s">
        <v>30</v>
      </c>
      <c r="H4" s="456" t="s">
        <v>31</v>
      </c>
      <c r="I4" s="470" t="s">
        <v>86</v>
      </c>
      <c r="J4" s="458" t="s">
        <v>87</v>
      </c>
      <c r="K4" s="453" t="s">
        <v>88</v>
      </c>
      <c r="L4" s="453" t="s">
        <v>219</v>
      </c>
      <c r="M4" s="453" t="s">
        <v>89</v>
      </c>
      <c r="N4" s="471" t="s">
        <v>90</v>
      </c>
      <c r="O4" s="438"/>
      <c r="P4" s="459"/>
      <c r="Q4" s="434"/>
      <c r="R4" s="475"/>
      <c r="S4" s="436" t="s">
        <v>9</v>
      </c>
      <c r="T4" s="463" t="s">
        <v>99</v>
      </c>
      <c r="U4" s="462" t="s">
        <v>32</v>
      </c>
      <c r="V4" s="466" t="s">
        <v>34</v>
      </c>
      <c r="W4" s="466" t="s">
        <v>33</v>
      </c>
      <c r="X4" s="448" t="s">
        <v>100</v>
      </c>
      <c r="Y4" s="436" t="s">
        <v>101</v>
      </c>
      <c r="Z4" s="443" t="s">
        <v>102</v>
      </c>
      <c r="AA4" s="441"/>
      <c r="AB4" s="434"/>
      <c r="AC4" s="434"/>
      <c r="AD4" s="431"/>
    </row>
    <row r="5" spans="2:30" ht="12.75" customHeight="1">
      <c r="B5" s="484"/>
      <c r="C5" s="485"/>
      <c r="D5" s="489"/>
      <c r="E5" s="436"/>
      <c r="F5" s="466"/>
      <c r="G5" s="466"/>
      <c r="H5" s="443"/>
      <c r="I5" s="438"/>
      <c r="J5" s="459"/>
      <c r="K5" s="454"/>
      <c r="L5" s="454"/>
      <c r="M5" s="454"/>
      <c r="N5" s="472"/>
      <c r="O5" s="438"/>
      <c r="P5" s="459"/>
      <c r="Q5" s="434"/>
      <c r="R5" s="475"/>
      <c r="S5" s="436"/>
      <c r="T5" s="464"/>
      <c r="U5" s="459"/>
      <c r="V5" s="434"/>
      <c r="W5" s="459"/>
      <c r="X5" s="449"/>
      <c r="Y5" s="438"/>
      <c r="Z5" s="437"/>
      <c r="AA5" s="441"/>
      <c r="AB5" s="434"/>
      <c r="AC5" s="434"/>
      <c r="AD5" s="431"/>
    </row>
    <row r="6" spans="2:30" ht="34.5" customHeight="1" thickBot="1">
      <c r="B6" s="486"/>
      <c r="C6" s="487"/>
      <c r="D6" s="490"/>
      <c r="E6" s="481"/>
      <c r="F6" s="469"/>
      <c r="G6" s="469"/>
      <c r="H6" s="457"/>
      <c r="I6" s="439"/>
      <c r="J6" s="460"/>
      <c r="K6" s="455"/>
      <c r="L6" s="455"/>
      <c r="M6" s="455"/>
      <c r="N6" s="473"/>
      <c r="O6" s="439"/>
      <c r="P6" s="460"/>
      <c r="Q6" s="435"/>
      <c r="R6" s="476"/>
      <c r="S6" s="461"/>
      <c r="T6" s="465"/>
      <c r="U6" s="460"/>
      <c r="V6" s="435"/>
      <c r="W6" s="460"/>
      <c r="X6" s="450"/>
      <c r="Y6" s="439"/>
      <c r="Z6" s="444"/>
      <c r="AA6" s="442"/>
      <c r="AB6" s="435"/>
      <c r="AC6" s="435"/>
      <c r="AD6" s="432"/>
    </row>
    <row r="7" spans="2:30" ht="13.5" customHeight="1" thickBot="1">
      <c r="B7" s="421" t="s">
        <v>245</v>
      </c>
      <c r="C7" s="422"/>
      <c r="D7" s="51" t="s">
        <v>48</v>
      </c>
      <c r="E7" s="53"/>
      <c r="F7" s="53"/>
      <c r="G7" s="53"/>
      <c r="H7" s="53"/>
      <c r="I7" s="53"/>
      <c r="J7" s="53"/>
      <c r="K7" s="53"/>
      <c r="L7" s="53"/>
      <c r="M7" s="53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3"/>
      <c r="Z7" s="174"/>
      <c r="AA7" s="53"/>
      <c r="AB7" s="53"/>
      <c r="AC7" s="53"/>
      <c r="AD7" s="52"/>
    </row>
    <row r="8" spans="2:30" ht="12.75" thickBot="1">
      <c r="B8" s="54" t="s">
        <v>19</v>
      </c>
      <c r="C8" s="55" t="str">
        <f>+'sieť knižníc'!C8</f>
        <v>Svidník</v>
      </c>
      <c r="D8" s="189">
        <f>SUM(E8:H8)</f>
        <v>93430</v>
      </c>
      <c r="E8" s="56">
        <v>30947</v>
      </c>
      <c r="F8" s="57">
        <v>29682</v>
      </c>
      <c r="G8" s="57">
        <v>6185</v>
      </c>
      <c r="H8" s="184">
        <v>26616</v>
      </c>
      <c r="I8" s="56">
        <v>90247</v>
      </c>
      <c r="J8" s="57">
        <v>3080</v>
      </c>
      <c r="K8" s="57">
        <v>103</v>
      </c>
      <c r="L8" s="57"/>
      <c r="M8" s="57"/>
      <c r="N8" s="188"/>
      <c r="O8" s="56">
        <v>51</v>
      </c>
      <c r="P8" s="57">
        <v>4</v>
      </c>
      <c r="Q8" s="57">
        <v>73</v>
      </c>
      <c r="R8" s="203">
        <f>SUM(S8:X8)</f>
        <v>1518</v>
      </c>
      <c r="S8" s="205">
        <v>1288</v>
      </c>
      <c r="T8" s="206"/>
      <c r="U8" s="206">
        <v>230</v>
      </c>
      <c r="V8" s="206"/>
      <c r="W8" s="206"/>
      <c r="X8" s="207"/>
      <c r="Y8" s="205">
        <v>5</v>
      </c>
      <c r="Z8" s="207"/>
      <c r="AA8" s="56">
        <v>1026</v>
      </c>
      <c r="AB8" s="57">
        <v>64946</v>
      </c>
      <c r="AC8" s="58">
        <v>93430</v>
      </c>
      <c r="AD8" s="59">
        <f>SUM(D8+O8+Q8+R8+AA8+AB8+AC8)</f>
        <v>254474</v>
      </c>
    </row>
    <row r="9" spans="2:30" ht="13.5" customHeight="1" thickBot="1">
      <c r="B9" s="60" t="s">
        <v>44</v>
      </c>
      <c r="C9" s="61"/>
      <c r="D9" s="60"/>
      <c r="E9" s="62"/>
      <c r="F9" s="62"/>
      <c r="G9" s="62"/>
      <c r="H9" s="62"/>
      <c r="I9" s="62"/>
      <c r="J9" s="62"/>
      <c r="K9" s="62"/>
      <c r="L9" s="62"/>
      <c r="M9" s="62"/>
      <c r="N9" s="61"/>
      <c r="O9" s="62"/>
      <c r="P9" s="62"/>
      <c r="Q9" s="62"/>
      <c r="R9" s="62"/>
      <c r="S9" s="62"/>
      <c r="T9" s="62"/>
      <c r="U9" s="62"/>
      <c r="V9" s="62"/>
      <c r="W9" s="62"/>
      <c r="X9" s="61"/>
      <c r="Y9" s="62"/>
      <c r="Z9" s="62"/>
      <c r="AA9" s="62"/>
      <c r="AB9" s="62"/>
      <c r="AC9" s="62"/>
      <c r="AD9" s="61"/>
    </row>
    <row r="10" spans="2:30" ht="12.75" thickBot="1">
      <c r="B10" s="63" t="s">
        <v>19</v>
      </c>
      <c r="C10" s="64" t="str">
        <f>+'sieť knižníc'!C10</f>
        <v>Giraltovce</v>
      </c>
      <c r="D10" s="189">
        <f>SUM(E10:H10)</f>
        <v>19311</v>
      </c>
      <c r="E10" s="65">
        <v>4061</v>
      </c>
      <c r="F10" s="66">
        <v>9158</v>
      </c>
      <c r="G10" s="66">
        <v>551</v>
      </c>
      <c r="H10" s="184">
        <v>5541</v>
      </c>
      <c r="I10" s="65">
        <v>19311</v>
      </c>
      <c r="J10" s="66">
        <v>0</v>
      </c>
      <c r="K10" s="66"/>
      <c r="L10" s="66"/>
      <c r="M10" s="66"/>
      <c r="N10" s="186"/>
      <c r="O10" s="65">
        <v>4</v>
      </c>
      <c r="P10" s="66"/>
      <c r="Q10" s="66">
        <v>4</v>
      </c>
      <c r="R10" s="203">
        <f>SUM(S10:X10)</f>
        <v>373</v>
      </c>
      <c r="S10" s="65">
        <v>91</v>
      </c>
      <c r="T10" s="66"/>
      <c r="U10" s="66">
        <v>282</v>
      </c>
      <c r="V10" s="66"/>
      <c r="W10" s="66"/>
      <c r="X10" s="186"/>
      <c r="Y10" s="65"/>
      <c r="Z10" s="184"/>
      <c r="AA10" s="65"/>
      <c r="AB10" s="66">
        <v>19311</v>
      </c>
      <c r="AC10" s="68">
        <v>19311</v>
      </c>
      <c r="AD10" s="69">
        <f>SUM(D10+O10+Q10+R10+AA10+AB10+AC10)</f>
        <v>58314</v>
      </c>
    </row>
    <row r="11" spans="2:30" ht="13.5" customHeight="1" thickBot="1">
      <c r="B11" s="60" t="s">
        <v>40</v>
      </c>
      <c r="C11" s="61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1"/>
      <c r="Y11" s="62"/>
      <c r="Z11" s="62"/>
      <c r="AA11" s="62"/>
      <c r="AB11" s="62"/>
      <c r="AC11" s="62"/>
      <c r="AD11" s="61"/>
    </row>
    <row r="12" spans="2:30" ht="12.75" thickBot="1">
      <c r="B12" s="63" t="s">
        <v>19</v>
      </c>
      <c r="C12" s="70" t="str">
        <f>+'sieť knižníc'!C12</f>
        <v>Okrúhle</v>
      </c>
      <c r="D12" s="194">
        <f>SUM(E12:H12)</f>
        <v>3865</v>
      </c>
      <c r="E12" s="65">
        <v>821</v>
      </c>
      <c r="F12" s="66">
        <v>1737</v>
      </c>
      <c r="G12" s="66">
        <v>188</v>
      </c>
      <c r="H12" s="185">
        <v>1119</v>
      </c>
      <c r="I12" s="65">
        <v>3865</v>
      </c>
      <c r="J12" s="66">
        <v>0</v>
      </c>
      <c r="K12" s="66"/>
      <c r="L12" s="66"/>
      <c r="M12" s="66"/>
      <c r="N12" s="186"/>
      <c r="O12" s="65"/>
      <c r="P12" s="66"/>
      <c r="Q12" s="66"/>
      <c r="R12" s="204">
        <f>SUM(S12:X12)</f>
        <v>30</v>
      </c>
      <c r="S12" s="65">
        <v>30</v>
      </c>
      <c r="T12" s="66"/>
      <c r="U12" s="66"/>
      <c r="V12" s="66"/>
      <c r="W12" s="66"/>
      <c r="X12" s="186"/>
      <c r="Y12" s="65"/>
      <c r="Z12" s="185"/>
      <c r="AA12" s="65"/>
      <c r="AB12" s="66">
        <v>3865</v>
      </c>
      <c r="AC12" s="68">
        <v>3865</v>
      </c>
      <c r="AD12" s="69">
        <f>SUM(D12+O12+Q12+R12+AA12+AB12+AC12)</f>
        <v>11625</v>
      </c>
    </row>
    <row r="13" spans="2:30" ht="13.5" customHeight="1" thickBot="1">
      <c r="B13" s="477" t="s">
        <v>41</v>
      </c>
      <c r="C13" s="478"/>
      <c r="D13" s="190">
        <f>SUM(E13:H13)</f>
        <v>3865</v>
      </c>
      <c r="E13" s="191">
        <f aca="true" t="shared" si="0" ref="E13:AD13">SUM(E12:E12)</f>
        <v>821</v>
      </c>
      <c r="F13" s="191">
        <f t="shared" si="0"/>
        <v>1737</v>
      </c>
      <c r="G13" s="191">
        <f t="shared" si="0"/>
        <v>188</v>
      </c>
      <c r="H13" s="192">
        <f t="shared" si="0"/>
        <v>1119</v>
      </c>
      <c r="I13" s="191">
        <f t="shared" si="0"/>
        <v>3865</v>
      </c>
      <c r="J13" s="191">
        <f t="shared" si="0"/>
        <v>0</v>
      </c>
      <c r="K13" s="191">
        <f t="shared" si="0"/>
        <v>0</v>
      </c>
      <c r="L13" s="191">
        <f t="shared" si="0"/>
        <v>0</v>
      </c>
      <c r="M13" s="191">
        <f t="shared" si="0"/>
        <v>0</v>
      </c>
      <c r="N13" s="112">
        <f t="shared" si="0"/>
        <v>0</v>
      </c>
      <c r="O13" s="191">
        <f t="shared" si="0"/>
        <v>0</v>
      </c>
      <c r="P13" s="191">
        <f t="shared" si="0"/>
        <v>0</v>
      </c>
      <c r="Q13" s="191">
        <f t="shared" si="0"/>
        <v>0</v>
      </c>
      <c r="R13" s="193">
        <f t="shared" si="0"/>
        <v>30</v>
      </c>
      <c r="S13" s="193">
        <f t="shared" si="0"/>
        <v>30</v>
      </c>
      <c r="T13" s="193">
        <f t="shared" si="0"/>
        <v>0</v>
      </c>
      <c r="U13" s="193">
        <f t="shared" si="0"/>
        <v>0</v>
      </c>
      <c r="V13" s="193">
        <f t="shared" si="0"/>
        <v>0</v>
      </c>
      <c r="W13" s="193">
        <f t="shared" si="0"/>
        <v>0</v>
      </c>
      <c r="X13" s="198">
        <f t="shared" si="0"/>
        <v>0</v>
      </c>
      <c r="Y13" s="196">
        <f t="shared" si="0"/>
        <v>0</v>
      </c>
      <c r="Z13" s="198">
        <f t="shared" si="0"/>
        <v>0</v>
      </c>
      <c r="AA13" s="196">
        <f t="shared" si="0"/>
        <v>0</v>
      </c>
      <c r="AB13" s="193">
        <f t="shared" si="0"/>
        <v>3865</v>
      </c>
      <c r="AC13" s="193">
        <f t="shared" si="0"/>
        <v>3865</v>
      </c>
      <c r="AD13" s="190">
        <f t="shared" si="0"/>
        <v>11625</v>
      </c>
    </row>
    <row r="14" spans="2:30" ht="13.5" customHeight="1" thickBot="1">
      <c r="B14" s="60" t="s">
        <v>42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1"/>
      <c r="Y14" s="62"/>
      <c r="Z14" s="62"/>
      <c r="AA14" s="62"/>
      <c r="AB14" s="62"/>
      <c r="AC14" s="62"/>
      <c r="AD14" s="61"/>
    </row>
    <row r="15" spans="2:30" ht="12.75">
      <c r="B15" s="74" t="s">
        <v>19</v>
      </c>
      <c r="C15" s="70" t="str">
        <f>+'sieť knižníc'!C15</f>
        <v>Kalnište</v>
      </c>
      <c r="D15" s="194">
        <f>SUM(E15:H15)</f>
        <v>1078</v>
      </c>
      <c r="E15" s="65">
        <v>212</v>
      </c>
      <c r="F15" s="66">
        <v>553</v>
      </c>
      <c r="G15" s="66">
        <v>19</v>
      </c>
      <c r="H15" s="185">
        <v>294</v>
      </c>
      <c r="I15" s="65">
        <v>1077</v>
      </c>
      <c r="J15" s="66"/>
      <c r="K15" s="66"/>
      <c r="L15" s="66"/>
      <c r="M15" s="66"/>
      <c r="N15" s="185">
        <v>1</v>
      </c>
      <c r="O15" s="65"/>
      <c r="P15" s="66"/>
      <c r="Q15" s="66"/>
      <c r="R15" s="204">
        <f>SUM(S15:X15)</f>
        <v>30</v>
      </c>
      <c r="S15" s="65">
        <v>18</v>
      </c>
      <c r="T15" s="66"/>
      <c r="U15" s="66">
        <v>12</v>
      </c>
      <c r="V15" s="66"/>
      <c r="W15" s="66"/>
      <c r="X15" s="186"/>
      <c r="Y15" s="65"/>
      <c r="Z15" s="185"/>
      <c r="AA15" s="65"/>
      <c r="AB15" s="66">
        <v>1078</v>
      </c>
      <c r="AC15" s="68"/>
      <c r="AD15" s="69">
        <f>SUM(D15+O15+Q15+R15+AA15+AB15+AC15)</f>
        <v>2186</v>
      </c>
    </row>
    <row r="16" spans="2:30" ht="12.75">
      <c r="B16" s="75" t="s">
        <v>20</v>
      </c>
      <c r="C16" s="72" t="str">
        <f>+'sieť knižníc'!C16</f>
        <v>Kračúnovce</v>
      </c>
      <c r="D16" s="69">
        <f aca="true" t="shared" si="1" ref="D16:D23">SUM(E16:H16)</f>
        <v>3138</v>
      </c>
      <c r="E16" s="65">
        <v>848</v>
      </c>
      <c r="F16" s="66">
        <v>939</v>
      </c>
      <c r="G16" s="66">
        <v>136</v>
      </c>
      <c r="H16" s="186">
        <v>1215</v>
      </c>
      <c r="I16" s="65">
        <v>3138</v>
      </c>
      <c r="J16" s="66"/>
      <c r="K16" s="66"/>
      <c r="L16" s="66"/>
      <c r="M16" s="66"/>
      <c r="N16" s="186"/>
      <c r="O16" s="65"/>
      <c r="P16" s="66"/>
      <c r="Q16" s="66"/>
      <c r="R16" s="94">
        <f aca="true" t="shared" si="2" ref="R16:R23">SUM(S16:X16)</f>
        <v>33</v>
      </c>
      <c r="S16" s="65"/>
      <c r="T16" s="66"/>
      <c r="U16" s="66">
        <v>33</v>
      </c>
      <c r="V16" s="66"/>
      <c r="W16" s="66"/>
      <c r="X16" s="186"/>
      <c r="Y16" s="65"/>
      <c r="Z16" s="186"/>
      <c r="AA16" s="65"/>
      <c r="AB16" s="66">
        <v>3138</v>
      </c>
      <c r="AC16" s="68"/>
      <c r="AD16" s="69">
        <f aca="true" t="shared" si="3" ref="AD16:AD23">SUM(D16+O16+Q16+R16+AA16+AB16+AC16)</f>
        <v>6309</v>
      </c>
    </row>
    <row r="17" spans="2:30" ht="12.75">
      <c r="B17" s="75" t="s">
        <v>21</v>
      </c>
      <c r="C17" s="72" t="str">
        <f>+'sieť knižníc'!C17</f>
        <v>Krajná Bystrá</v>
      </c>
      <c r="D17" s="69">
        <f t="shared" si="1"/>
        <v>883</v>
      </c>
      <c r="E17" s="65">
        <v>122</v>
      </c>
      <c r="F17" s="66">
        <v>393</v>
      </c>
      <c r="G17" s="66">
        <v>35</v>
      </c>
      <c r="H17" s="186">
        <v>333</v>
      </c>
      <c r="I17" s="65"/>
      <c r="J17" s="66"/>
      <c r="K17" s="66"/>
      <c r="L17" s="66"/>
      <c r="M17" s="66"/>
      <c r="N17" s="186"/>
      <c r="O17" s="65"/>
      <c r="P17" s="66"/>
      <c r="Q17" s="66"/>
      <c r="R17" s="94">
        <f t="shared" si="2"/>
        <v>0</v>
      </c>
      <c r="S17" s="65"/>
      <c r="T17" s="66"/>
      <c r="U17" s="66"/>
      <c r="V17" s="66"/>
      <c r="W17" s="66"/>
      <c r="X17" s="186"/>
      <c r="Y17" s="65"/>
      <c r="Z17" s="186"/>
      <c r="AA17" s="65"/>
      <c r="AB17" s="66">
        <v>883</v>
      </c>
      <c r="AC17" s="68"/>
      <c r="AD17" s="69">
        <f t="shared" si="3"/>
        <v>1766</v>
      </c>
    </row>
    <row r="18" spans="2:30" ht="12.75">
      <c r="B18" s="75" t="s">
        <v>22</v>
      </c>
      <c r="C18" s="72" t="str">
        <f>+'sieť knižníc'!C18</f>
        <v>Kružlová</v>
      </c>
      <c r="D18" s="69">
        <f t="shared" si="1"/>
        <v>5604</v>
      </c>
      <c r="E18" s="65">
        <v>1330</v>
      </c>
      <c r="F18" s="66">
        <v>1806</v>
      </c>
      <c r="G18" s="66">
        <v>307</v>
      </c>
      <c r="H18" s="186">
        <v>2161</v>
      </c>
      <c r="I18" s="65">
        <v>5604</v>
      </c>
      <c r="J18" s="66"/>
      <c r="K18" s="66"/>
      <c r="L18" s="66"/>
      <c r="M18" s="66"/>
      <c r="N18" s="186"/>
      <c r="O18" s="65"/>
      <c r="P18" s="66"/>
      <c r="Q18" s="66"/>
      <c r="R18" s="94">
        <f t="shared" si="2"/>
        <v>57</v>
      </c>
      <c r="S18" s="65">
        <v>24</v>
      </c>
      <c r="T18" s="66"/>
      <c r="U18" s="66">
        <v>33</v>
      </c>
      <c r="V18" s="66"/>
      <c r="W18" s="66"/>
      <c r="X18" s="186"/>
      <c r="Y18" s="65"/>
      <c r="Z18" s="186"/>
      <c r="AA18" s="65"/>
      <c r="AB18" s="66">
        <v>5604</v>
      </c>
      <c r="AC18" s="68"/>
      <c r="AD18" s="69">
        <f t="shared" si="3"/>
        <v>11265</v>
      </c>
    </row>
    <row r="19" spans="2:30" ht="12.75">
      <c r="B19" s="75" t="s">
        <v>23</v>
      </c>
      <c r="C19" s="72" t="str">
        <f>+'sieť knižníc'!C19</f>
        <v>Ladomirová</v>
      </c>
      <c r="D19" s="69">
        <f t="shared" si="1"/>
        <v>2610</v>
      </c>
      <c r="E19" s="65">
        <v>572</v>
      </c>
      <c r="F19" s="66">
        <v>852</v>
      </c>
      <c r="G19" s="66">
        <v>147</v>
      </c>
      <c r="H19" s="186">
        <v>1039</v>
      </c>
      <c r="I19" s="65">
        <v>2610</v>
      </c>
      <c r="J19" s="66"/>
      <c r="K19" s="66"/>
      <c r="L19" s="66"/>
      <c r="M19" s="66"/>
      <c r="N19" s="186"/>
      <c r="O19" s="65"/>
      <c r="P19" s="66"/>
      <c r="Q19" s="66"/>
      <c r="R19" s="94">
        <f t="shared" si="2"/>
        <v>2</v>
      </c>
      <c r="S19" s="65">
        <v>2</v>
      </c>
      <c r="T19" s="66"/>
      <c r="U19" s="66"/>
      <c r="V19" s="66"/>
      <c r="W19" s="66"/>
      <c r="X19" s="186"/>
      <c r="Y19" s="65"/>
      <c r="Z19" s="186"/>
      <c r="AA19" s="65"/>
      <c r="AB19" s="66">
        <v>2610</v>
      </c>
      <c r="AC19" s="68"/>
      <c r="AD19" s="69">
        <f t="shared" si="3"/>
        <v>5222</v>
      </c>
    </row>
    <row r="20" spans="2:30" ht="12.75">
      <c r="B20" s="75" t="s">
        <v>24</v>
      </c>
      <c r="C20" s="72" t="str">
        <f>+'sieť knižníc'!C20</f>
        <v>Rakovčík</v>
      </c>
      <c r="D20" s="69">
        <f t="shared" si="1"/>
        <v>1699</v>
      </c>
      <c r="E20" s="65">
        <v>479</v>
      </c>
      <c r="F20" s="66">
        <v>759</v>
      </c>
      <c r="G20" s="66">
        <v>34</v>
      </c>
      <c r="H20" s="186">
        <v>427</v>
      </c>
      <c r="I20" s="65">
        <v>1699</v>
      </c>
      <c r="J20" s="66"/>
      <c r="K20" s="66"/>
      <c r="L20" s="66"/>
      <c r="M20" s="66"/>
      <c r="N20" s="186"/>
      <c r="O20" s="65"/>
      <c r="P20" s="66"/>
      <c r="Q20" s="66"/>
      <c r="R20" s="94">
        <f t="shared" si="2"/>
        <v>13</v>
      </c>
      <c r="S20" s="65">
        <v>13</v>
      </c>
      <c r="T20" s="66"/>
      <c r="U20" s="66"/>
      <c r="V20" s="66"/>
      <c r="W20" s="66"/>
      <c r="X20" s="186"/>
      <c r="Y20" s="65"/>
      <c r="Z20" s="186"/>
      <c r="AA20" s="65"/>
      <c r="AB20" s="66">
        <v>1699</v>
      </c>
      <c r="AC20" s="68"/>
      <c r="AD20" s="69">
        <f t="shared" si="3"/>
        <v>3411</v>
      </c>
    </row>
    <row r="21" spans="2:30" ht="12.75">
      <c r="B21" s="75" t="s">
        <v>25</v>
      </c>
      <c r="C21" s="72" t="str">
        <f>+'sieť knižníc'!C21</f>
        <v>Soboš</v>
      </c>
      <c r="D21" s="69">
        <f t="shared" si="1"/>
        <v>782</v>
      </c>
      <c r="E21" s="65">
        <v>169</v>
      </c>
      <c r="F21" s="66">
        <v>394</v>
      </c>
      <c r="G21" s="66">
        <v>18</v>
      </c>
      <c r="H21" s="186">
        <v>201</v>
      </c>
      <c r="I21" s="65">
        <v>782</v>
      </c>
      <c r="J21" s="66"/>
      <c r="K21" s="66"/>
      <c r="L21" s="66"/>
      <c r="M21" s="66"/>
      <c r="N21" s="186"/>
      <c r="O21" s="65"/>
      <c r="P21" s="66"/>
      <c r="Q21" s="66"/>
      <c r="R21" s="94">
        <f t="shared" si="2"/>
        <v>42</v>
      </c>
      <c r="S21" s="65">
        <v>12</v>
      </c>
      <c r="T21" s="66"/>
      <c r="U21" s="66">
        <v>30</v>
      </c>
      <c r="V21" s="66"/>
      <c r="W21" s="66"/>
      <c r="X21" s="186"/>
      <c r="Y21" s="65"/>
      <c r="Z21" s="186"/>
      <c r="AA21" s="65"/>
      <c r="AB21" s="66">
        <v>782</v>
      </c>
      <c r="AC21" s="68"/>
      <c r="AD21" s="69">
        <f t="shared" si="3"/>
        <v>1606</v>
      </c>
    </row>
    <row r="22" spans="2:30" ht="12.75">
      <c r="B22" s="75" t="s">
        <v>26</v>
      </c>
      <c r="C22" s="72" t="str">
        <f>+'sieť knižníc'!C22</f>
        <v>Vyšný Mirošov</v>
      </c>
      <c r="D22" s="69">
        <f t="shared" si="1"/>
        <v>1639</v>
      </c>
      <c r="E22" s="65">
        <v>419</v>
      </c>
      <c r="F22" s="66">
        <v>624</v>
      </c>
      <c r="G22" s="66">
        <v>119</v>
      </c>
      <c r="H22" s="186">
        <v>477</v>
      </c>
      <c r="I22" s="65">
        <v>1639</v>
      </c>
      <c r="J22" s="66"/>
      <c r="K22" s="66"/>
      <c r="L22" s="66"/>
      <c r="M22" s="66"/>
      <c r="N22" s="186"/>
      <c r="O22" s="65"/>
      <c r="P22" s="66"/>
      <c r="Q22" s="66"/>
      <c r="R22" s="94">
        <f t="shared" si="2"/>
        <v>0</v>
      </c>
      <c r="S22" s="65"/>
      <c r="T22" s="66"/>
      <c r="U22" s="66"/>
      <c r="V22" s="66"/>
      <c r="W22" s="66"/>
      <c r="X22" s="186"/>
      <c r="Y22" s="65"/>
      <c r="Z22" s="186"/>
      <c r="AA22" s="65"/>
      <c r="AB22" s="66">
        <v>1639</v>
      </c>
      <c r="AC22" s="68"/>
      <c r="AD22" s="69">
        <f t="shared" si="3"/>
        <v>3278</v>
      </c>
    </row>
    <row r="23" spans="2:30" ht="13.5" thickBot="1">
      <c r="B23" s="75" t="s">
        <v>27</v>
      </c>
      <c r="C23" s="85">
        <f>+'sieť knižníc'!C23</f>
        <v>0</v>
      </c>
      <c r="D23" s="69">
        <f t="shared" si="1"/>
        <v>0</v>
      </c>
      <c r="E23" s="65"/>
      <c r="F23" s="66"/>
      <c r="G23" s="66"/>
      <c r="H23" s="186"/>
      <c r="I23" s="65"/>
      <c r="J23" s="66"/>
      <c r="K23" s="66"/>
      <c r="L23" s="66"/>
      <c r="M23" s="66"/>
      <c r="N23" s="186"/>
      <c r="O23" s="65"/>
      <c r="P23" s="66"/>
      <c r="Q23" s="66"/>
      <c r="R23" s="94">
        <f t="shared" si="2"/>
        <v>0</v>
      </c>
      <c r="S23" s="65"/>
      <c r="T23" s="66"/>
      <c r="U23" s="66"/>
      <c r="V23" s="66"/>
      <c r="W23" s="66"/>
      <c r="X23" s="186"/>
      <c r="Y23" s="65"/>
      <c r="Z23" s="186"/>
      <c r="AA23" s="65"/>
      <c r="AB23" s="66"/>
      <c r="AC23" s="68"/>
      <c r="AD23" s="69">
        <f t="shared" si="3"/>
        <v>0</v>
      </c>
    </row>
    <row r="24" spans="2:30" ht="13.5" customHeight="1" thickBot="1">
      <c r="B24" s="477" t="str">
        <f>+'sieť knižníc'!B24</f>
        <v>SPOLU Neprof. Knižnice</v>
      </c>
      <c r="C24" s="478"/>
      <c r="D24" s="190">
        <f>SUM(D15:D23)</f>
        <v>17433</v>
      </c>
      <c r="E24" s="190">
        <f aca="true" t="shared" si="4" ref="E24:AD24">SUM(E15:E23)</f>
        <v>4151</v>
      </c>
      <c r="F24" s="190">
        <f t="shared" si="4"/>
        <v>6320</v>
      </c>
      <c r="G24" s="190">
        <f t="shared" si="4"/>
        <v>815</v>
      </c>
      <c r="H24" s="190">
        <f t="shared" si="4"/>
        <v>6147</v>
      </c>
      <c r="I24" s="190">
        <f t="shared" si="4"/>
        <v>16549</v>
      </c>
      <c r="J24" s="190">
        <f t="shared" si="4"/>
        <v>0</v>
      </c>
      <c r="K24" s="190">
        <f t="shared" si="4"/>
        <v>0</v>
      </c>
      <c r="L24" s="190">
        <f t="shared" si="4"/>
        <v>0</v>
      </c>
      <c r="M24" s="190">
        <f t="shared" si="4"/>
        <v>0</v>
      </c>
      <c r="N24" s="190">
        <f t="shared" si="4"/>
        <v>1</v>
      </c>
      <c r="O24" s="190">
        <f t="shared" si="4"/>
        <v>0</v>
      </c>
      <c r="P24" s="190">
        <f t="shared" si="4"/>
        <v>0</v>
      </c>
      <c r="Q24" s="190">
        <f t="shared" si="4"/>
        <v>0</v>
      </c>
      <c r="R24" s="190">
        <f t="shared" si="4"/>
        <v>177</v>
      </c>
      <c r="S24" s="190">
        <f t="shared" si="4"/>
        <v>69</v>
      </c>
      <c r="T24" s="190">
        <f t="shared" si="4"/>
        <v>0</v>
      </c>
      <c r="U24" s="190">
        <f t="shared" si="4"/>
        <v>108</v>
      </c>
      <c r="V24" s="190">
        <f t="shared" si="4"/>
        <v>0</v>
      </c>
      <c r="W24" s="190">
        <f t="shared" si="4"/>
        <v>0</v>
      </c>
      <c r="X24" s="190">
        <f t="shared" si="4"/>
        <v>0</v>
      </c>
      <c r="Y24" s="190">
        <f t="shared" si="4"/>
        <v>0</v>
      </c>
      <c r="Z24" s="190">
        <f t="shared" si="4"/>
        <v>0</v>
      </c>
      <c r="AA24" s="190">
        <f t="shared" si="4"/>
        <v>0</v>
      </c>
      <c r="AB24" s="190">
        <f t="shared" si="4"/>
        <v>17433</v>
      </c>
      <c r="AC24" s="190">
        <f t="shared" si="4"/>
        <v>0</v>
      </c>
      <c r="AD24" s="190">
        <f t="shared" si="4"/>
        <v>35043</v>
      </c>
    </row>
    <row r="25" spans="2:30" ht="13.5" customHeight="1" thickBot="1">
      <c r="B25" s="477" t="str">
        <f>+'sieť knižníc'!B25</f>
        <v>SPOLU - okr. SVIDNÍK</v>
      </c>
      <c r="C25" s="478"/>
      <c r="D25" s="195">
        <f>SUM(D8+D10+D13+D24)</f>
        <v>134039</v>
      </c>
      <c r="E25" s="195">
        <f aca="true" t="shared" si="5" ref="E25:AD25">SUM(E8+E10+E13+E24)</f>
        <v>39980</v>
      </c>
      <c r="F25" s="195">
        <f t="shared" si="5"/>
        <v>46897</v>
      </c>
      <c r="G25" s="195">
        <f t="shared" si="5"/>
        <v>7739</v>
      </c>
      <c r="H25" s="195">
        <f t="shared" si="5"/>
        <v>39423</v>
      </c>
      <c r="I25" s="195">
        <f t="shared" si="5"/>
        <v>129972</v>
      </c>
      <c r="J25" s="195">
        <f t="shared" si="5"/>
        <v>3080</v>
      </c>
      <c r="K25" s="195">
        <f t="shared" si="5"/>
        <v>103</v>
      </c>
      <c r="L25" s="195">
        <f t="shared" si="5"/>
        <v>0</v>
      </c>
      <c r="M25" s="195">
        <f t="shared" si="5"/>
        <v>0</v>
      </c>
      <c r="N25" s="195">
        <f t="shared" si="5"/>
        <v>1</v>
      </c>
      <c r="O25" s="195">
        <f t="shared" si="5"/>
        <v>55</v>
      </c>
      <c r="P25" s="195">
        <f t="shared" si="5"/>
        <v>4</v>
      </c>
      <c r="Q25" s="195">
        <f t="shared" si="5"/>
        <v>77</v>
      </c>
      <c r="R25" s="195">
        <f t="shared" si="5"/>
        <v>2098</v>
      </c>
      <c r="S25" s="195">
        <f t="shared" si="5"/>
        <v>1478</v>
      </c>
      <c r="T25" s="195">
        <f t="shared" si="5"/>
        <v>0</v>
      </c>
      <c r="U25" s="195">
        <f t="shared" si="5"/>
        <v>620</v>
      </c>
      <c r="V25" s="195">
        <f t="shared" si="5"/>
        <v>0</v>
      </c>
      <c r="W25" s="195">
        <f t="shared" si="5"/>
        <v>0</v>
      </c>
      <c r="X25" s="195">
        <f t="shared" si="5"/>
        <v>0</v>
      </c>
      <c r="Y25" s="195">
        <f t="shared" si="5"/>
        <v>5</v>
      </c>
      <c r="Z25" s="195">
        <f t="shared" si="5"/>
        <v>0</v>
      </c>
      <c r="AA25" s="195">
        <f t="shared" si="5"/>
        <v>1026</v>
      </c>
      <c r="AB25" s="195">
        <f t="shared" si="5"/>
        <v>105555</v>
      </c>
      <c r="AC25" s="195">
        <f t="shared" si="5"/>
        <v>116606</v>
      </c>
      <c r="AD25" s="195">
        <f t="shared" si="5"/>
        <v>359456</v>
      </c>
    </row>
    <row r="26" spans="2:30" ht="13.5" customHeight="1" thickBot="1">
      <c r="B26" s="80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1"/>
    </row>
    <row r="27" spans="2:30" ht="13.5" customHeight="1" thickBot="1">
      <c r="B27" s="427" t="str">
        <f>+'sieť knižníc'!B27</f>
        <v>Okres STROPKOV</v>
      </c>
      <c r="C27" s="42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2"/>
    </row>
    <row r="28" spans="2:30" ht="13.5" customHeight="1" thickBot="1">
      <c r="B28" s="60" t="s">
        <v>44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1"/>
    </row>
    <row r="29" spans="2:30" ht="12.75" thickBot="1">
      <c r="B29" s="71" t="s">
        <v>19</v>
      </c>
      <c r="C29" s="85" t="str">
        <f>+'sieť knižníc'!C29</f>
        <v>Stropkov</v>
      </c>
      <c r="D29" s="194">
        <f>SUM(E29:H29)</f>
        <v>36891</v>
      </c>
      <c r="E29" s="56">
        <v>12378</v>
      </c>
      <c r="F29" s="57">
        <v>13444</v>
      </c>
      <c r="G29" s="57">
        <v>1061</v>
      </c>
      <c r="H29" s="185">
        <v>10008</v>
      </c>
      <c r="I29" s="56">
        <v>36285</v>
      </c>
      <c r="J29" s="57">
        <v>606</v>
      </c>
      <c r="K29" s="57"/>
      <c r="L29" s="57"/>
      <c r="M29" s="57"/>
      <c r="N29" s="185"/>
      <c r="O29" s="56">
        <v>16</v>
      </c>
      <c r="P29" s="57">
        <v>1</v>
      </c>
      <c r="Q29" s="57">
        <v>17</v>
      </c>
      <c r="R29" s="204">
        <f>SUM(S29:X29)</f>
        <v>57</v>
      </c>
      <c r="S29" s="56">
        <v>51</v>
      </c>
      <c r="T29" s="57"/>
      <c r="U29" s="57">
        <v>6</v>
      </c>
      <c r="V29" s="57"/>
      <c r="W29" s="57"/>
      <c r="X29" s="185"/>
      <c r="Y29" s="56"/>
      <c r="Z29" s="185"/>
      <c r="AA29" s="56"/>
      <c r="AB29" s="57">
        <v>34272</v>
      </c>
      <c r="AC29" s="58">
        <v>34956</v>
      </c>
      <c r="AD29" s="178">
        <f>SUM(D29+O29+Q29+R29+AA29+AB29+AC29)</f>
        <v>106209</v>
      </c>
    </row>
    <row r="30" spans="2:30" ht="13.5" customHeight="1" thickBot="1">
      <c r="B30" s="429" t="s">
        <v>42</v>
      </c>
      <c r="C30" s="428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1"/>
    </row>
    <row r="31" spans="2:30" ht="12.75">
      <c r="B31" s="84" t="s">
        <v>19</v>
      </c>
      <c r="C31" s="85" t="str">
        <f>+'sieť knižníc'!C31</f>
        <v>Bukovce</v>
      </c>
      <c r="D31" s="201">
        <f>SUM(E31:H31)</f>
        <v>4119</v>
      </c>
      <c r="E31" s="56">
        <v>969</v>
      </c>
      <c r="F31" s="57">
        <v>1572</v>
      </c>
      <c r="G31" s="57">
        <v>243</v>
      </c>
      <c r="H31" s="185">
        <v>1335</v>
      </c>
      <c r="I31" s="56">
        <v>4052</v>
      </c>
      <c r="J31" s="57">
        <v>67</v>
      </c>
      <c r="K31" s="57"/>
      <c r="L31" s="57"/>
      <c r="M31" s="57"/>
      <c r="N31" s="185"/>
      <c r="O31" s="56">
        <v>0</v>
      </c>
      <c r="P31" s="57">
        <v>0</v>
      </c>
      <c r="Q31" s="57">
        <v>0</v>
      </c>
      <c r="R31" s="210">
        <f>SUM(S31:X31)</f>
        <v>19</v>
      </c>
      <c r="S31" s="56">
        <v>19</v>
      </c>
      <c r="T31" s="57"/>
      <c r="U31" s="57"/>
      <c r="V31" s="57"/>
      <c r="W31" s="57"/>
      <c r="X31" s="185"/>
      <c r="Y31" s="56"/>
      <c r="Z31" s="185"/>
      <c r="AA31" s="56"/>
      <c r="AB31" s="57">
        <v>4119</v>
      </c>
      <c r="AC31" s="58"/>
      <c r="AD31" s="69">
        <f>SUM(D31+O31+Q31+R31+AA31+AB31+AC31)</f>
        <v>8257</v>
      </c>
    </row>
    <row r="32" spans="2:30" ht="12.75">
      <c r="B32" s="75" t="s">
        <v>20</v>
      </c>
      <c r="C32" s="85" t="str">
        <f>+'sieť knižníc'!C32</f>
        <v>Duplín</v>
      </c>
      <c r="D32" s="202">
        <f>SUM(E32:H32)</f>
        <v>2034</v>
      </c>
      <c r="E32" s="65">
        <v>411</v>
      </c>
      <c r="F32" s="66">
        <v>872</v>
      </c>
      <c r="G32" s="66">
        <v>90</v>
      </c>
      <c r="H32" s="186">
        <v>661</v>
      </c>
      <c r="I32" s="65">
        <v>2034</v>
      </c>
      <c r="J32" s="66"/>
      <c r="K32" s="66"/>
      <c r="L32" s="66"/>
      <c r="M32" s="66"/>
      <c r="N32" s="186"/>
      <c r="O32" s="65">
        <v>9</v>
      </c>
      <c r="P32" s="66">
        <v>1</v>
      </c>
      <c r="Q32" s="66">
        <v>9</v>
      </c>
      <c r="R32" s="211">
        <f>SUM(S32:X32)</f>
        <v>20</v>
      </c>
      <c r="S32" s="65"/>
      <c r="T32" s="66"/>
      <c r="U32" s="66">
        <v>20</v>
      </c>
      <c r="V32" s="66"/>
      <c r="W32" s="66"/>
      <c r="X32" s="186"/>
      <c r="Y32" s="65"/>
      <c r="Z32" s="186"/>
      <c r="AA32" s="65"/>
      <c r="AB32" s="66">
        <v>2034</v>
      </c>
      <c r="AC32" s="68"/>
      <c r="AD32" s="69">
        <f>SUM(D32+O32+Q32+R32+AA32+AB32+AC32)</f>
        <v>4106</v>
      </c>
    </row>
    <row r="33" spans="2:30" ht="12.75">
      <c r="B33" s="75" t="s">
        <v>21</v>
      </c>
      <c r="C33" s="85" t="str">
        <f>+'sieť knižníc'!C33</f>
        <v>Turany nad Ondavou</v>
      </c>
      <c r="D33" s="202">
        <f>SUM(E33:H33)</f>
        <v>4465</v>
      </c>
      <c r="E33" s="65">
        <v>1578</v>
      </c>
      <c r="F33" s="66">
        <v>1611</v>
      </c>
      <c r="G33" s="66">
        <v>225</v>
      </c>
      <c r="H33" s="186">
        <v>1051</v>
      </c>
      <c r="I33" s="65">
        <v>4396</v>
      </c>
      <c r="J33" s="66">
        <v>69</v>
      </c>
      <c r="K33" s="66"/>
      <c r="L33" s="66"/>
      <c r="M33" s="66"/>
      <c r="N33" s="186"/>
      <c r="O33" s="65">
        <v>0</v>
      </c>
      <c r="P33" s="66">
        <v>0</v>
      </c>
      <c r="Q33" s="66">
        <v>0</v>
      </c>
      <c r="R33" s="211">
        <f>SUM(S33:X33)</f>
        <v>0</v>
      </c>
      <c r="S33" s="65">
        <v>0</v>
      </c>
      <c r="T33" s="66"/>
      <c r="U33" s="66">
        <v>0</v>
      </c>
      <c r="V33" s="66"/>
      <c r="W33" s="66"/>
      <c r="X33" s="186"/>
      <c r="Y33" s="65"/>
      <c r="Z33" s="186"/>
      <c r="AA33" s="65"/>
      <c r="AB33" s="66">
        <v>4465</v>
      </c>
      <c r="AC33" s="68"/>
      <c r="AD33" s="69">
        <f>SUM(D33+O33+Q33+R33+AA33+AB33+AC33)</f>
        <v>8930</v>
      </c>
    </row>
    <row r="34" spans="2:30" ht="13.5" thickBot="1">
      <c r="B34" s="349" t="s">
        <v>22</v>
      </c>
      <c r="C34" s="76">
        <f>+'sieť knižníc'!C34</f>
        <v>0</v>
      </c>
      <c r="D34" s="187">
        <f>SUM(E34:H34)</f>
        <v>0</v>
      </c>
      <c r="E34" s="181"/>
      <c r="F34" s="182"/>
      <c r="G34" s="182"/>
      <c r="H34" s="183"/>
      <c r="I34" s="181"/>
      <c r="J34" s="182"/>
      <c r="K34" s="182"/>
      <c r="L34" s="182"/>
      <c r="M34" s="182"/>
      <c r="N34" s="183"/>
      <c r="O34" s="181">
        <v>0</v>
      </c>
      <c r="P34" s="182">
        <v>0</v>
      </c>
      <c r="Q34" s="182">
        <v>0</v>
      </c>
      <c r="R34" s="212">
        <f>SUM(S34:X34)</f>
        <v>0</v>
      </c>
      <c r="S34" s="181"/>
      <c r="T34" s="182"/>
      <c r="U34" s="182"/>
      <c r="V34" s="182"/>
      <c r="W34" s="182"/>
      <c r="X34" s="183"/>
      <c r="Y34" s="181"/>
      <c r="Z34" s="183"/>
      <c r="AA34" s="181"/>
      <c r="AB34" s="182"/>
      <c r="AC34" s="285"/>
      <c r="AD34" s="179">
        <f>SUM(D34+O34+Q34+R34+AA34+AB34+AC34)</f>
        <v>0</v>
      </c>
    </row>
    <row r="35" spans="2:30" ht="13.5" customHeight="1" thickBot="1">
      <c r="B35" s="479" t="str">
        <f>+'sieť knižníc'!B35</f>
        <v>SPOLU - Neprof. knižnice</v>
      </c>
      <c r="C35" s="480"/>
      <c r="D35" s="199">
        <f>SUM(D31:D34)</f>
        <v>10618</v>
      </c>
      <c r="E35" s="199">
        <f aca="true" t="shared" si="6" ref="E35:AD35">SUM(E31:E34)</f>
        <v>2958</v>
      </c>
      <c r="F35" s="199">
        <f t="shared" si="6"/>
        <v>4055</v>
      </c>
      <c r="G35" s="199">
        <f t="shared" si="6"/>
        <v>558</v>
      </c>
      <c r="H35" s="199">
        <f t="shared" si="6"/>
        <v>3047</v>
      </c>
      <c r="I35" s="199">
        <f t="shared" si="6"/>
        <v>10482</v>
      </c>
      <c r="J35" s="199">
        <f t="shared" si="6"/>
        <v>136</v>
      </c>
      <c r="K35" s="199">
        <f t="shared" si="6"/>
        <v>0</v>
      </c>
      <c r="L35" s="199">
        <f t="shared" si="6"/>
        <v>0</v>
      </c>
      <c r="M35" s="199">
        <f t="shared" si="6"/>
        <v>0</v>
      </c>
      <c r="N35" s="199">
        <f t="shared" si="6"/>
        <v>0</v>
      </c>
      <c r="O35" s="199">
        <f t="shared" si="6"/>
        <v>9</v>
      </c>
      <c r="P35" s="199">
        <f t="shared" si="6"/>
        <v>1</v>
      </c>
      <c r="Q35" s="199">
        <f t="shared" si="6"/>
        <v>9</v>
      </c>
      <c r="R35" s="199">
        <f t="shared" si="6"/>
        <v>39</v>
      </c>
      <c r="S35" s="199">
        <f t="shared" si="6"/>
        <v>19</v>
      </c>
      <c r="T35" s="199">
        <f t="shared" si="6"/>
        <v>0</v>
      </c>
      <c r="U35" s="199">
        <f t="shared" si="6"/>
        <v>20</v>
      </c>
      <c r="V35" s="199">
        <f t="shared" si="6"/>
        <v>0</v>
      </c>
      <c r="W35" s="199">
        <f t="shared" si="6"/>
        <v>0</v>
      </c>
      <c r="X35" s="199">
        <f t="shared" si="6"/>
        <v>0</v>
      </c>
      <c r="Y35" s="199">
        <f t="shared" si="6"/>
        <v>0</v>
      </c>
      <c r="Z35" s="199">
        <f t="shared" si="6"/>
        <v>0</v>
      </c>
      <c r="AA35" s="199">
        <f t="shared" si="6"/>
        <v>0</v>
      </c>
      <c r="AB35" s="199">
        <f t="shared" si="6"/>
        <v>10618</v>
      </c>
      <c r="AC35" s="199">
        <f t="shared" si="6"/>
        <v>0</v>
      </c>
      <c r="AD35" s="199">
        <f t="shared" si="6"/>
        <v>21293</v>
      </c>
    </row>
    <row r="36" spans="2:30" ht="13.5" customHeight="1" thickBot="1">
      <c r="B36" s="477" t="str">
        <f>+'sieť knižníc'!B36</f>
        <v>SPOLU - okr. STROPKOV</v>
      </c>
      <c r="C36" s="478"/>
      <c r="D36" s="79">
        <f>SUM(D29+D35)</f>
        <v>47509</v>
      </c>
      <c r="E36" s="79">
        <f aca="true" t="shared" si="7" ref="E36:AD36">SUM(E29+E35)</f>
        <v>15336</v>
      </c>
      <c r="F36" s="79">
        <f t="shared" si="7"/>
        <v>17499</v>
      </c>
      <c r="G36" s="79">
        <f t="shared" si="7"/>
        <v>1619</v>
      </c>
      <c r="H36" s="79">
        <f t="shared" si="7"/>
        <v>13055</v>
      </c>
      <c r="I36" s="79">
        <f t="shared" si="7"/>
        <v>46767</v>
      </c>
      <c r="J36" s="79">
        <f t="shared" si="7"/>
        <v>742</v>
      </c>
      <c r="K36" s="79">
        <f t="shared" si="7"/>
        <v>0</v>
      </c>
      <c r="L36" s="79">
        <f t="shared" si="7"/>
        <v>0</v>
      </c>
      <c r="M36" s="79">
        <f t="shared" si="7"/>
        <v>0</v>
      </c>
      <c r="N36" s="79">
        <f t="shared" si="7"/>
        <v>0</v>
      </c>
      <c r="O36" s="79">
        <f t="shared" si="7"/>
        <v>25</v>
      </c>
      <c r="P36" s="79">
        <f t="shared" si="7"/>
        <v>2</v>
      </c>
      <c r="Q36" s="79">
        <f t="shared" si="7"/>
        <v>26</v>
      </c>
      <c r="R36" s="79">
        <f t="shared" si="7"/>
        <v>96</v>
      </c>
      <c r="S36" s="79">
        <f t="shared" si="7"/>
        <v>70</v>
      </c>
      <c r="T36" s="79">
        <f t="shared" si="7"/>
        <v>0</v>
      </c>
      <c r="U36" s="79">
        <f t="shared" si="7"/>
        <v>26</v>
      </c>
      <c r="V36" s="79">
        <f t="shared" si="7"/>
        <v>0</v>
      </c>
      <c r="W36" s="79">
        <f t="shared" si="7"/>
        <v>0</v>
      </c>
      <c r="X36" s="79">
        <f t="shared" si="7"/>
        <v>0</v>
      </c>
      <c r="Y36" s="79">
        <f t="shared" si="7"/>
        <v>0</v>
      </c>
      <c r="Z36" s="79">
        <f t="shared" si="7"/>
        <v>0</v>
      </c>
      <c r="AA36" s="79">
        <f t="shared" si="7"/>
        <v>0</v>
      </c>
      <c r="AB36" s="79">
        <f t="shared" si="7"/>
        <v>44890</v>
      </c>
      <c r="AC36" s="79">
        <f t="shared" si="7"/>
        <v>34956</v>
      </c>
      <c r="AD36" s="79">
        <f t="shared" si="7"/>
        <v>127502</v>
      </c>
    </row>
    <row r="37" ht="12">
      <c r="AD37" s="350"/>
    </row>
  </sheetData>
  <sheetProtection/>
  <mergeCells count="42">
    <mergeCell ref="B36:C36"/>
    <mergeCell ref="B35:C35"/>
    <mergeCell ref="E4:E6"/>
    <mergeCell ref="B13:C13"/>
    <mergeCell ref="B7:C7"/>
    <mergeCell ref="B30:C30"/>
    <mergeCell ref="B2:C6"/>
    <mergeCell ref="D2:D6"/>
    <mergeCell ref="B24:C24"/>
    <mergeCell ref="B25:C25"/>
    <mergeCell ref="B27:C27"/>
    <mergeCell ref="K4:K6"/>
    <mergeCell ref="F4:F6"/>
    <mergeCell ref="G4:G6"/>
    <mergeCell ref="I4:I6"/>
    <mergeCell ref="AB2:AB6"/>
    <mergeCell ref="N4:N6"/>
    <mergeCell ref="L4:L6"/>
    <mergeCell ref="R2:R6"/>
    <mergeCell ref="W4:W6"/>
    <mergeCell ref="O2:O6"/>
    <mergeCell ref="S4:S6"/>
    <mergeCell ref="U4:U6"/>
    <mergeCell ref="T4:T6"/>
    <mergeCell ref="P2:P6"/>
    <mergeCell ref="V4:V6"/>
    <mergeCell ref="S3:X3"/>
    <mergeCell ref="Q2:Q6"/>
    <mergeCell ref="E3:H3"/>
    <mergeCell ref="I3:N3"/>
    <mergeCell ref="E2:N2"/>
    <mergeCell ref="M4:M6"/>
    <mergeCell ref="H4:H6"/>
    <mergeCell ref="J4:J6"/>
    <mergeCell ref="AD2:AD6"/>
    <mergeCell ref="AC2:AC6"/>
    <mergeCell ref="Y3:Z3"/>
    <mergeCell ref="Y4:Y6"/>
    <mergeCell ref="AA2:AA6"/>
    <mergeCell ref="Z4:Z6"/>
    <mergeCell ref="S2:Z2"/>
    <mergeCell ref="X4:X6"/>
  </mergeCells>
  <printOptions/>
  <pageMargins left="0.3937007874015748" right="0.3937007874015748" top="0.3937007874015748" bottom="0.3937007874015748" header="0" footer="0"/>
  <pageSetup horizontalDpi="300" verticalDpi="300" orientation="portrait" paperSize="9" scale="54" r:id="rId1"/>
  <rowBreaks count="1" manualBreakCount="1">
    <brk id="36" max="27" man="1"/>
  </rowBreaks>
  <ignoredErrors>
    <ignoredError sqref="D15:D23 D8 D10 D12 R8 R10 R12 R15 R29 R31:R34 D29 D31:D34 R16:R23" formulaRange="1"/>
    <ignoredError sqref="C8 C10 B24:C25 B27 B35:C3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2:AD36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21" sqref="AD21"/>
    </sheetView>
  </sheetViews>
  <sheetFormatPr defaultColWidth="9.00390625" defaultRowHeight="12.75"/>
  <cols>
    <col min="1" max="1" width="3.875" style="86" customWidth="1"/>
    <col min="2" max="2" width="3.625" style="86" customWidth="1"/>
    <col min="3" max="3" width="20.375" style="86" customWidth="1"/>
    <col min="4" max="4" width="11.25390625" style="86" bestFit="1" customWidth="1"/>
    <col min="5" max="21" width="9.125" style="86" customWidth="1"/>
    <col min="22" max="22" width="10.375" style="86" hidden="1" customWidth="1"/>
    <col min="23" max="25" width="9.125" style="86" customWidth="1"/>
    <col min="26" max="26" width="9.25390625" style="86" customWidth="1"/>
    <col min="27" max="28" width="9.25390625" style="121" bestFit="1" customWidth="1"/>
    <col min="29" max="29" width="9.25390625" style="121" customWidth="1"/>
    <col min="30" max="30" width="12.25390625" style="121" bestFit="1" customWidth="1"/>
    <col min="31" max="16384" width="9.125" style="86" customWidth="1"/>
  </cols>
  <sheetData>
    <row r="1" ht="13.5" thickBot="1"/>
    <row r="2" spans="2:30" ht="12.75" customHeight="1" thickBot="1">
      <c r="B2" s="482" t="s">
        <v>107</v>
      </c>
      <c r="C2" s="532"/>
      <c r="D2" s="540" t="s">
        <v>111</v>
      </c>
      <c r="E2" s="213"/>
      <c r="F2" s="213"/>
      <c r="G2" s="541" t="s">
        <v>106</v>
      </c>
      <c r="H2" s="399"/>
      <c r="I2" s="399"/>
      <c r="J2" s="399"/>
      <c r="K2" s="399"/>
      <c r="L2" s="399"/>
      <c r="M2" s="399"/>
      <c r="N2" s="399"/>
      <c r="O2" s="399"/>
      <c r="P2" s="399"/>
      <c r="Q2" s="400"/>
      <c r="R2" s="440" t="s">
        <v>15</v>
      </c>
      <c r="S2" s="433" t="s">
        <v>16</v>
      </c>
      <c r="T2" s="433" t="s">
        <v>17</v>
      </c>
      <c r="U2" s="433" t="s">
        <v>18</v>
      </c>
      <c r="V2" s="433" t="s">
        <v>50</v>
      </c>
      <c r="W2" s="433" t="s">
        <v>113</v>
      </c>
      <c r="X2" s="433" t="s">
        <v>114</v>
      </c>
      <c r="Y2" s="433" t="s">
        <v>115</v>
      </c>
      <c r="Z2" s="433" t="s">
        <v>116</v>
      </c>
      <c r="AA2" s="517" t="s">
        <v>117</v>
      </c>
      <c r="AB2" s="520" t="s">
        <v>47</v>
      </c>
      <c r="AC2" s="523" t="s">
        <v>118</v>
      </c>
      <c r="AD2" s="510" t="s">
        <v>10</v>
      </c>
    </row>
    <row r="3" spans="2:30" ht="12.75" customHeight="1" thickBot="1">
      <c r="B3" s="533"/>
      <c r="C3" s="534"/>
      <c r="D3" s="489"/>
      <c r="E3" s="549" t="s">
        <v>7</v>
      </c>
      <c r="F3" s="550"/>
      <c r="G3" s="509" t="s">
        <v>109</v>
      </c>
      <c r="H3" s="399"/>
      <c r="I3" s="399"/>
      <c r="J3" s="399"/>
      <c r="K3" s="400"/>
      <c r="L3" s="537" t="s">
        <v>85</v>
      </c>
      <c r="M3" s="538"/>
      <c r="N3" s="538"/>
      <c r="O3" s="538"/>
      <c r="P3" s="538"/>
      <c r="Q3" s="539"/>
      <c r="R3" s="513"/>
      <c r="S3" s="515"/>
      <c r="T3" s="515"/>
      <c r="U3" s="515"/>
      <c r="V3" s="507"/>
      <c r="W3" s="507"/>
      <c r="X3" s="507"/>
      <c r="Y3" s="507"/>
      <c r="Z3" s="507"/>
      <c r="AA3" s="518"/>
      <c r="AB3" s="521"/>
      <c r="AC3" s="524"/>
      <c r="AD3" s="511"/>
    </row>
    <row r="4" spans="2:30" ht="12.75" customHeight="1">
      <c r="B4" s="533"/>
      <c r="C4" s="534"/>
      <c r="D4" s="489"/>
      <c r="E4" s="543" t="s">
        <v>14</v>
      </c>
      <c r="F4" s="546" t="s">
        <v>108</v>
      </c>
      <c r="G4" s="551" t="s">
        <v>11</v>
      </c>
      <c r="H4" s="493" t="s">
        <v>1</v>
      </c>
      <c r="I4" s="493" t="s">
        <v>2</v>
      </c>
      <c r="J4" s="493" t="s">
        <v>3</v>
      </c>
      <c r="K4" s="542" t="s">
        <v>110</v>
      </c>
      <c r="L4" s="526" t="s">
        <v>4</v>
      </c>
      <c r="M4" s="528" t="s">
        <v>112</v>
      </c>
      <c r="N4" s="528"/>
      <c r="O4" s="528"/>
      <c r="P4" s="528"/>
      <c r="Q4" s="529"/>
      <c r="R4" s="513"/>
      <c r="S4" s="515"/>
      <c r="T4" s="515"/>
      <c r="U4" s="515"/>
      <c r="V4" s="507"/>
      <c r="W4" s="507"/>
      <c r="X4" s="507"/>
      <c r="Y4" s="507"/>
      <c r="Z4" s="507"/>
      <c r="AA4" s="518"/>
      <c r="AB4" s="521"/>
      <c r="AC4" s="524"/>
      <c r="AD4" s="511"/>
    </row>
    <row r="5" spans="2:30" ht="6.75" customHeight="1">
      <c r="B5" s="533"/>
      <c r="C5" s="534"/>
      <c r="D5" s="489"/>
      <c r="E5" s="544"/>
      <c r="F5" s="547"/>
      <c r="G5" s="552"/>
      <c r="H5" s="494"/>
      <c r="I5" s="494"/>
      <c r="J5" s="494"/>
      <c r="K5" s="475"/>
      <c r="L5" s="526"/>
      <c r="M5" s="530"/>
      <c r="N5" s="530"/>
      <c r="O5" s="530"/>
      <c r="P5" s="530"/>
      <c r="Q5" s="531"/>
      <c r="R5" s="513"/>
      <c r="S5" s="515"/>
      <c r="T5" s="515"/>
      <c r="U5" s="515"/>
      <c r="V5" s="507"/>
      <c r="W5" s="507"/>
      <c r="X5" s="507"/>
      <c r="Y5" s="507"/>
      <c r="Z5" s="507"/>
      <c r="AA5" s="518"/>
      <c r="AB5" s="521"/>
      <c r="AC5" s="524"/>
      <c r="AD5" s="511"/>
    </row>
    <row r="6" spans="2:30" ht="34.5" thickBot="1">
      <c r="B6" s="535"/>
      <c r="C6" s="536"/>
      <c r="D6" s="490"/>
      <c r="E6" s="545"/>
      <c r="F6" s="548"/>
      <c r="G6" s="553"/>
      <c r="H6" s="495"/>
      <c r="I6" s="495"/>
      <c r="J6" s="495"/>
      <c r="K6" s="476"/>
      <c r="L6" s="527"/>
      <c r="M6" s="200" t="s">
        <v>13</v>
      </c>
      <c r="N6" s="49" t="s">
        <v>46</v>
      </c>
      <c r="O6" s="49" t="s">
        <v>45</v>
      </c>
      <c r="P6" s="49" t="s">
        <v>6</v>
      </c>
      <c r="Q6" s="227" t="s">
        <v>51</v>
      </c>
      <c r="R6" s="514"/>
      <c r="S6" s="516"/>
      <c r="T6" s="516"/>
      <c r="U6" s="516"/>
      <c r="V6" s="508"/>
      <c r="W6" s="508"/>
      <c r="X6" s="508"/>
      <c r="Y6" s="508"/>
      <c r="Z6" s="508"/>
      <c r="AA6" s="519"/>
      <c r="AB6" s="522"/>
      <c r="AC6" s="525"/>
      <c r="AD6" s="512"/>
    </row>
    <row r="7" spans="2:30" ht="16.5" thickBot="1">
      <c r="B7" s="87" t="str">
        <f>'knižničný fond'!B7</f>
        <v>Okres SVIDNÍK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126"/>
      <c r="AB7" s="126"/>
      <c r="AC7" s="158"/>
      <c r="AD7" s="128"/>
    </row>
    <row r="8" spans="2:30" ht="13.5" thickBot="1">
      <c r="B8" s="90" t="str">
        <f>+'knižničný fond'!B8</f>
        <v>1.</v>
      </c>
      <c r="C8" s="91" t="str">
        <f>'knižničný fond'!C8</f>
        <v>Svidník</v>
      </c>
      <c r="D8" s="189">
        <f>SUM(E8:F8)</f>
        <v>73756</v>
      </c>
      <c r="E8" s="228">
        <v>7879</v>
      </c>
      <c r="F8" s="214">
        <v>65877</v>
      </c>
      <c r="G8" s="56">
        <v>11282</v>
      </c>
      <c r="H8" s="57">
        <v>25170</v>
      </c>
      <c r="I8" s="57">
        <v>2484</v>
      </c>
      <c r="J8" s="57">
        <v>13202</v>
      </c>
      <c r="K8" s="184">
        <v>21618</v>
      </c>
      <c r="L8" s="231">
        <f>SUM(M8:Q8)</f>
        <v>598</v>
      </c>
      <c r="M8" s="56">
        <v>598</v>
      </c>
      <c r="N8" s="57"/>
      <c r="O8" s="57"/>
      <c r="P8" s="57"/>
      <c r="Q8" s="184"/>
      <c r="R8" s="56">
        <v>73</v>
      </c>
      <c r="S8" s="92">
        <v>79</v>
      </c>
      <c r="T8" s="92"/>
      <c r="U8" s="92"/>
      <c r="V8" s="92"/>
      <c r="W8" s="92">
        <v>3</v>
      </c>
      <c r="X8" s="92">
        <v>36</v>
      </c>
      <c r="Y8" s="92">
        <v>5</v>
      </c>
      <c r="Z8" s="92">
        <v>47</v>
      </c>
      <c r="AA8" s="154">
        <v>863</v>
      </c>
      <c r="AB8" s="159">
        <v>620</v>
      </c>
      <c r="AC8" s="167">
        <v>48</v>
      </c>
      <c r="AD8" s="171">
        <f>SUM(D8,R8:AC8)</f>
        <v>75530</v>
      </c>
    </row>
    <row r="9" spans="2:30" ht="13.5" thickBot="1">
      <c r="B9" s="46" t="str">
        <f>'knižničný fond'!B9</f>
        <v>Mestské knižnice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155"/>
      <c r="AB9" s="160"/>
      <c r="AC9" s="155"/>
      <c r="AD9" s="120"/>
    </row>
    <row r="10" spans="2:30" ht="13.5" thickBot="1">
      <c r="B10" s="93" t="str">
        <f>+'knižničný fond'!B10</f>
        <v>1.</v>
      </c>
      <c r="C10" s="94" t="str">
        <f>'knižničný fond'!C10</f>
        <v>Giraltovce</v>
      </c>
      <c r="D10" s="189">
        <f>SUM(E10:F10)</f>
        <v>9552</v>
      </c>
      <c r="E10" s="228">
        <v>989</v>
      </c>
      <c r="F10" s="81">
        <v>8563</v>
      </c>
      <c r="G10" s="56">
        <v>874</v>
      </c>
      <c r="H10" s="57">
        <v>4014</v>
      </c>
      <c r="I10" s="57">
        <v>648</v>
      </c>
      <c r="J10" s="57">
        <v>3432</v>
      </c>
      <c r="K10" s="184">
        <v>584</v>
      </c>
      <c r="L10" s="231">
        <f>SUM(M10:Q10)</f>
        <v>0</v>
      </c>
      <c r="M10" s="56">
        <v>0</v>
      </c>
      <c r="N10" s="57">
        <v>0</v>
      </c>
      <c r="O10" s="57">
        <v>0</v>
      </c>
      <c r="P10" s="57">
        <v>0</v>
      </c>
      <c r="Q10" s="184">
        <v>0</v>
      </c>
      <c r="R10" s="56">
        <v>0</v>
      </c>
      <c r="S10" s="92">
        <v>26</v>
      </c>
      <c r="T10" s="92">
        <v>0</v>
      </c>
      <c r="U10" s="92">
        <v>0</v>
      </c>
      <c r="V10" s="92">
        <v>0</v>
      </c>
      <c r="W10" s="92">
        <v>0</v>
      </c>
      <c r="X10" s="92">
        <v>6</v>
      </c>
      <c r="Y10" s="92">
        <v>1</v>
      </c>
      <c r="Z10" s="92">
        <v>30</v>
      </c>
      <c r="AA10" s="154">
        <v>210</v>
      </c>
      <c r="AB10" s="154">
        <v>200</v>
      </c>
      <c r="AC10" s="168">
        <v>40</v>
      </c>
      <c r="AD10" s="169">
        <f>SUM(D10,R10:AC10)</f>
        <v>10065</v>
      </c>
    </row>
    <row r="11" spans="2:30" ht="13.5" thickBot="1">
      <c r="B11" s="496" t="str">
        <f>'knižničný fond'!B11</f>
        <v>Profesionálne knižnice</v>
      </c>
      <c r="C11" s="49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156"/>
      <c r="AB11" s="161"/>
      <c r="AC11" s="156"/>
      <c r="AD11" s="129"/>
    </row>
    <row r="12" spans="2:30" ht="13.5" thickBot="1">
      <c r="B12" s="369" t="str">
        <f>+'knižničný fond'!B12</f>
        <v>1.</v>
      </c>
      <c r="C12" s="203" t="str">
        <f>'knižničný fond'!C12</f>
        <v>Okrúhle</v>
      </c>
      <c r="D12" s="189">
        <f>SUM(E12:F12)</f>
        <v>164</v>
      </c>
      <c r="E12" s="228"/>
      <c r="F12" s="214">
        <v>164</v>
      </c>
      <c r="G12" s="370">
        <v>0</v>
      </c>
      <c r="H12" s="323">
        <v>34</v>
      </c>
      <c r="I12" s="323">
        <v>0</v>
      </c>
      <c r="J12" s="323">
        <v>130</v>
      </c>
      <c r="K12" s="184"/>
      <c r="L12" s="231">
        <f>SUM(M12:Q12)</f>
        <v>0</v>
      </c>
      <c r="M12" s="370">
        <v>0</v>
      </c>
      <c r="N12" s="323">
        <v>0</v>
      </c>
      <c r="O12" s="323">
        <v>0</v>
      </c>
      <c r="P12" s="323">
        <v>0</v>
      </c>
      <c r="Q12" s="184">
        <v>0</v>
      </c>
      <c r="R12" s="370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1</v>
      </c>
      <c r="Z12" s="371">
        <v>5</v>
      </c>
      <c r="AA12" s="372">
        <v>40</v>
      </c>
      <c r="AB12" s="372">
        <v>40</v>
      </c>
      <c r="AC12" s="373">
        <v>40</v>
      </c>
      <c r="AD12" s="374">
        <f>SUM(D12,R12:AC12)</f>
        <v>290</v>
      </c>
    </row>
    <row r="13" spans="2:30" ht="13.5" thickBot="1">
      <c r="B13" s="498" t="str">
        <f>'knižničný fond'!B13</f>
        <v>SPOLU - Prof. knižnice</v>
      </c>
      <c r="C13" s="499"/>
      <c r="D13" s="230">
        <f aca="true" t="shared" si="0" ref="D13:AD13">SUM(D12:D12)</f>
        <v>164</v>
      </c>
      <c r="E13" s="219">
        <f t="shared" si="0"/>
        <v>0</v>
      </c>
      <c r="F13" s="219">
        <f t="shared" si="0"/>
        <v>164</v>
      </c>
      <c r="G13" s="219">
        <f t="shared" si="0"/>
        <v>0</v>
      </c>
      <c r="H13" s="219">
        <f t="shared" si="0"/>
        <v>34</v>
      </c>
      <c r="I13" s="219">
        <f t="shared" si="0"/>
        <v>0</v>
      </c>
      <c r="J13" s="219">
        <f t="shared" si="0"/>
        <v>130</v>
      </c>
      <c r="K13" s="219">
        <f t="shared" si="0"/>
        <v>0</v>
      </c>
      <c r="L13" s="226">
        <f t="shared" si="0"/>
        <v>0</v>
      </c>
      <c r="M13" s="226">
        <f t="shared" si="0"/>
        <v>0</v>
      </c>
      <c r="N13" s="226">
        <f t="shared" si="0"/>
        <v>0</v>
      </c>
      <c r="O13" s="226">
        <f t="shared" si="0"/>
        <v>0</v>
      </c>
      <c r="P13" s="226">
        <f t="shared" si="0"/>
        <v>0</v>
      </c>
      <c r="Q13" s="226">
        <f t="shared" si="0"/>
        <v>0</v>
      </c>
      <c r="R13" s="219">
        <f t="shared" si="0"/>
        <v>0</v>
      </c>
      <c r="S13" s="219">
        <f t="shared" si="0"/>
        <v>0</v>
      </c>
      <c r="T13" s="219">
        <f t="shared" si="0"/>
        <v>0</v>
      </c>
      <c r="U13" s="219">
        <f t="shared" si="0"/>
        <v>0</v>
      </c>
      <c r="V13" s="219">
        <f t="shared" si="0"/>
        <v>0</v>
      </c>
      <c r="W13" s="219">
        <f t="shared" si="0"/>
        <v>0</v>
      </c>
      <c r="X13" s="219">
        <f t="shared" si="0"/>
        <v>0</v>
      </c>
      <c r="Y13" s="219">
        <f t="shared" si="0"/>
        <v>1</v>
      </c>
      <c r="Z13" s="219">
        <f t="shared" si="0"/>
        <v>5</v>
      </c>
      <c r="AA13" s="219">
        <f t="shared" si="0"/>
        <v>40</v>
      </c>
      <c r="AB13" s="219">
        <f t="shared" si="0"/>
        <v>40</v>
      </c>
      <c r="AC13" s="311">
        <f t="shared" si="0"/>
        <v>40</v>
      </c>
      <c r="AD13" s="368">
        <f t="shared" si="0"/>
        <v>290</v>
      </c>
    </row>
    <row r="14" spans="2:30" ht="13.5" thickBot="1">
      <c r="B14" s="505" t="str">
        <f>'knižničný fond'!B14</f>
        <v>Neprofesionálne knižnice</v>
      </c>
      <c r="C14" s="50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118"/>
      <c r="AB14" s="162"/>
      <c r="AC14" s="118"/>
      <c r="AD14" s="120"/>
    </row>
    <row r="15" spans="2:30" ht="12.75">
      <c r="B15" s="93" t="str">
        <f>+'knižničný fond'!B15</f>
        <v>1.</v>
      </c>
      <c r="C15" s="94" t="str">
        <f>'knižničný fond'!C15</f>
        <v>Kalnište</v>
      </c>
      <c r="D15" s="194">
        <f>SUM(E15:F15)</f>
        <v>28</v>
      </c>
      <c r="E15" s="215"/>
      <c r="F15" s="217">
        <v>28</v>
      </c>
      <c r="G15" s="65">
        <v>0</v>
      </c>
      <c r="H15" s="66">
        <v>0</v>
      </c>
      <c r="I15" s="66">
        <v>0</v>
      </c>
      <c r="J15" s="66">
        <v>28</v>
      </c>
      <c r="K15" s="185"/>
      <c r="L15" s="234">
        <f>SUM(M15:Q15)</f>
        <v>0</v>
      </c>
      <c r="M15" s="65">
        <v>0</v>
      </c>
      <c r="N15" s="66">
        <v>0</v>
      </c>
      <c r="O15" s="66">
        <v>0</v>
      </c>
      <c r="P15" s="66">
        <v>0</v>
      </c>
      <c r="Q15" s="185">
        <v>0</v>
      </c>
      <c r="R15" s="65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/>
      <c r="Z15" s="96"/>
      <c r="AA15" s="157">
        <v>20</v>
      </c>
      <c r="AB15" s="157">
        <v>20</v>
      </c>
      <c r="AC15" s="168">
        <v>2</v>
      </c>
      <c r="AD15" s="169">
        <f>SUM(D15,R15:AC15)</f>
        <v>70</v>
      </c>
    </row>
    <row r="16" spans="2:30" ht="12.75">
      <c r="B16" s="97" t="str">
        <f>+'knižničný fond'!B16</f>
        <v>2.</v>
      </c>
      <c r="C16" s="98" t="str">
        <f>'knižničný fond'!C16</f>
        <v>Kračúnovce</v>
      </c>
      <c r="D16" s="69">
        <f aca="true" t="shared" si="1" ref="D16:D23">SUM(E16:F16)</f>
        <v>1862</v>
      </c>
      <c r="E16" s="216"/>
      <c r="F16" s="218">
        <v>1862</v>
      </c>
      <c r="G16" s="65">
        <v>198</v>
      </c>
      <c r="H16" s="66">
        <v>720</v>
      </c>
      <c r="I16" s="66">
        <v>157</v>
      </c>
      <c r="J16" s="66">
        <v>787</v>
      </c>
      <c r="K16" s="186"/>
      <c r="L16" s="236">
        <f aca="true" t="shared" si="2" ref="L16:L23">SUM(M16:Q16)</f>
        <v>0</v>
      </c>
      <c r="M16" s="65">
        <v>0</v>
      </c>
      <c r="N16" s="66">
        <v>0</v>
      </c>
      <c r="O16" s="66">
        <v>0</v>
      </c>
      <c r="P16" s="66">
        <v>0</v>
      </c>
      <c r="Q16" s="186">
        <v>0</v>
      </c>
      <c r="R16" s="65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/>
      <c r="Z16" s="96"/>
      <c r="AA16" s="157">
        <v>50</v>
      </c>
      <c r="AB16" s="157">
        <v>50</v>
      </c>
      <c r="AC16" s="170">
        <v>1</v>
      </c>
      <c r="AD16" s="169">
        <f aca="true" t="shared" si="3" ref="AD16:AD23">SUM(D16,R16:AC16)</f>
        <v>1963</v>
      </c>
    </row>
    <row r="17" spans="2:30" ht="12.75">
      <c r="B17" s="97" t="str">
        <f>+'knižničný fond'!B17</f>
        <v>3.</v>
      </c>
      <c r="C17" s="98" t="str">
        <f>'knižničný fond'!C17</f>
        <v>Krajná Bystrá</v>
      </c>
      <c r="D17" s="69">
        <f t="shared" si="1"/>
        <v>44</v>
      </c>
      <c r="E17" s="216"/>
      <c r="F17" s="218">
        <v>44</v>
      </c>
      <c r="G17" s="65">
        <v>7</v>
      </c>
      <c r="H17" s="66">
        <v>20</v>
      </c>
      <c r="I17" s="66">
        <v>5</v>
      </c>
      <c r="J17" s="66">
        <v>12</v>
      </c>
      <c r="K17" s="186"/>
      <c r="L17" s="236">
        <f t="shared" si="2"/>
        <v>0</v>
      </c>
      <c r="M17" s="65">
        <v>0</v>
      </c>
      <c r="N17" s="66">
        <v>0</v>
      </c>
      <c r="O17" s="66">
        <v>0</v>
      </c>
      <c r="P17" s="66">
        <v>0</v>
      </c>
      <c r="Q17" s="186">
        <v>0</v>
      </c>
      <c r="R17" s="65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1</v>
      </c>
      <c r="Z17" s="96">
        <v>7</v>
      </c>
      <c r="AA17" s="157">
        <v>16</v>
      </c>
      <c r="AB17" s="157">
        <v>16</v>
      </c>
      <c r="AC17" s="170">
        <v>1</v>
      </c>
      <c r="AD17" s="169">
        <f t="shared" si="3"/>
        <v>85</v>
      </c>
    </row>
    <row r="18" spans="2:30" ht="12.75">
      <c r="B18" s="97" t="str">
        <f>+'knižničný fond'!B18</f>
        <v>4.</v>
      </c>
      <c r="C18" s="98" t="str">
        <f>'knižničný fond'!C18</f>
        <v>Kružlová</v>
      </c>
      <c r="D18" s="69">
        <f t="shared" si="1"/>
        <v>222</v>
      </c>
      <c r="E18" s="216"/>
      <c r="F18" s="218">
        <v>222</v>
      </c>
      <c r="G18" s="65">
        <v>48</v>
      </c>
      <c r="H18" s="66">
        <v>26</v>
      </c>
      <c r="I18" s="66">
        <v>28</v>
      </c>
      <c r="J18" s="66">
        <v>120</v>
      </c>
      <c r="K18" s="186"/>
      <c r="L18" s="236">
        <f t="shared" si="2"/>
        <v>0</v>
      </c>
      <c r="M18" s="65">
        <v>0</v>
      </c>
      <c r="N18" s="66">
        <v>0</v>
      </c>
      <c r="O18" s="66">
        <v>0</v>
      </c>
      <c r="P18" s="66">
        <v>0</v>
      </c>
      <c r="Q18" s="186">
        <v>0</v>
      </c>
      <c r="R18" s="65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/>
      <c r="Z18" s="96">
        <v>4</v>
      </c>
      <c r="AA18" s="157">
        <v>32</v>
      </c>
      <c r="AB18" s="157">
        <v>32</v>
      </c>
      <c r="AC18" s="170">
        <v>4</v>
      </c>
      <c r="AD18" s="169">
        <f t="shared" si="3"/>
        <v>294</v>
      </c>
    </row>
    <row r="19" spans="2:30" ht="12.75">
      <c r="B19" s="97" t="str">
        <f>+'knižničný fond'!B19</f>
        <v>5.</v>
      </c>
      <c r="C19" s="98" t="str">
        <f>'knižničný fond'!C19</f>
        <v>Ladomirová</v>
      </c>
      <c r="D19" s="69">
        <f t="shared" si="1"/>
        <v>10</v>
      </c>
      <c r="E19" s="216"/>
      <c r="F19" s="218">
        <v>10</v>
      </c>
      <c r="G19" s="65">
        <v>1</v>
      </c>
      <c r="H19" s="66">
        <v>3</v>
      </c>
      <c r="I19" s="66">
        <v>2</v>
      </c>
      <c r="J19" s="66">
        <v>4</v>
      </c>
      <c r="K19" s="186"/>
      <c r="L19" s="236">
        <f t="shared" si="2"/>
        <v>0</v>
      </c>
      <c r="M19" s="65">
        <v>0</v>
      </c>
      <c r="N19" s="66">
        <v>0</v>
      </c>
      <c r="O19" s="66">
        <v>0</v>
      </c>
      <c r="P19" s="66">
        <v>0</v>
      </c>
      <c r="Q19" s="186">
        <v>0</v>
      </c>
      <c r="R19" s="65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/>
      <c r="Z19" s="96"/>
      <c r="AA19" s="157">
        <v>8</v>
      </c>
      <c r="AB19" s="157">
        <v>4</v>
      </c>
      <c r="AC19" s="170">
        <v>5</v>
      </c>
      <c r="AD19" s="169">
        <f t="shared" si="3"/>
        <v>27</v>
      </c>
    </row>
    <row r="20" spans="2:30" ht="12.75">
      <c r="B20" s="97" t="str">
        <f>+'knižničný fond'!B20</f>
        <v>6.</v>
      </c>
      <c r="C20" s="98" t="str">
        <f>'knižničný fond'!C20</f>
        <v>Rakovčík</v>
      </c>
      <c r="D20" s="69">
        <f t="shared" si="1"/>
        <v>253</v>
      </c>
      <c r="E20" s="216"/>
      <c r="F20" s="218">
        <v>253</v>
      </c>
      <c r="G20" s="65">
        <v>22</v>
      </c>
      <c r="H20" s="66">
        <v>94</v>
      </c>
      <c r="I20" s="66">
        <v>4</v>
      </c>
      <c r="J20" s="66">
        <v>133</v>
      </c>
      <c r="K20" s="186"/>
      <c r="L20" s="236">
        <f t="shared" si="2"/>
        <v>0</v>
      </c>
      <c r="M20" s="65">
        <v>0</v>
      </c>
      <c r="N20" s="66">
        <v>0</v>
      </c>
      <c r="O20" s="66">
        <v>0</v>
      </c>
      <c r="P20" s="66">
        <v>0</v>
      </c>
      <c r="Q20" s="186">
        <v>0</v>
      </c>
      <c r="R20" s="65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/>
      <c r="Z20" s="96"/>
      <c r="AA20" s="157">
        <v>10</v>
      </c>
      <c r="AB20" s="157">
        <v>10</v>
      </c>
      <c r="AC20" s="170">
        <v>20</v>
      </c>
      <c r="AD20" s="169">
        <f t="shared" si="3"/>
        <v>293</v>
      </c>
    </row>
    <row r="21" spans="2:30" ht="12.75">
      <c r="B21" s="97" t="str">
        <f>+'knižničný fond'!B21</f>
        <v>7.</v>
      </c>
      <c r="C21" s="98" t="str">
        <f>'knižničný fond'!C21</f>
        <v>Soboš</v>
      </c>
      <c r="D21" s="69">
        <f t="shared" si="1"/>
        <v>60</v>
      </c>
      <c r="E21" s="216"/>
      <c r="F21" s="218">
        <v>60</v>
      </c>
      <c r="G21" s="65">
        <v>0</v>
      </c>
      <c r="H21" s="66">
        <v>60</v>
      </c>
      <c r="I21" s="66">
        <v>0</v>
      </c>
      <c r="J21" s="66">
        <v>0</v>
      </c>
      <c r="K21" s="186"/>
      <c r="L21" s="236">
        <f t="shared" si="2"/>
        <v>0</v>
      </c>
      <c r="M21" s="233">
        <v>0</v>
      </c>
      <c r="N21" s="66">
        <v>0</v>
      </c>
      <c r="O21" s="66">
        <v>0</v>
      </c>
      <c r="P21" s="66">
        <v>0</v>
      </c>
      <c r="Q21" s="186">
        <v>0</v>
      </c>
      <c r="R21" s="65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1</v>
      </c>
      <c r="Z21" s="96">
        <v>20</v>
      </c>
      <c r="AA21" s="157">
        <v>50</v>
      </c>
      <c r="AB21" s="157">
        <v>50</v>
      </c>
      <c r="AC21" s="170">
        <v>2</v>
      </c>
      <c r="AD21" s="169">
        <f t="shared" si="3"/>
        <v>183</v>
      </c>
    </row>
    <row r="22" spans="2:30" ht="12.75">
      <c r="B22" s="97" t="str">
        <f>+'knižničný fond'!B22</f>
        <v>8.</v>
      </c>
      <c r="C22" s="98" t="str">
        <f>'knižničný fond'!C22</f>
        <v>Vyšný Mirošov</v>
      </c>
      <c r="D22" s="69">
        <f t="shared" si="1"/>
        <v>64</v>
      </c>
      <c r="E22" s="216"/>
      <c r="F22" s="218">
        <v>64</v>
      </c>
      <c r="G22" s="65">
        <v>31</v>
      </c>
      <c r="H22" s="66">
        <v>17</v>
      </c>
      <c r="I22" s="66">
        <v>11</v>
      </c>
      <c r="J22" s="66">
        <v>5</v>
      </c>
      <c r="K22" s="186"/>
      <c r="L22" s="236">
        <f t="shared" si="2"/>
        <v>0</v>
      </c>
      <c r="M22" s="65">
        <v>0</v>
      </c>
      <c r="N22" s="66">
        <v>0</v>
      </c>
      <c r="O22" s="66">
        <v>0</v>
      </c>
      <c r="P22" s="66">
        <v>0</v>
      </c>
      <c r="Q22" s="186">
        <v>0</v>
      </c>
      <c r="R22" s="65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/>
      <c r="Z22" s="96"/>
      <c r="AA22" s="157">
        <v>16</v>
      </c>
      <c r="AB22" s="157">
        <v>16</v>
      </c>
      <c r="AC22" s="170">
        <v>4</v>
      </c>
      <c r="AD22" s="169">
        <f t="shared" si="3"/>
        <v>100</v>
      </c>
    </row>
    <row r="23" spans="2:30" ht="13.5" thickBot="1">
      <c r="B23" s="222" t="str">
        <f>+'knižničný fond'!B23</f>
        <v>9.</v>
      </c>
      <c r="C23" s="209">
        <f>'knižničný fond'!C23</f>
        <v>0</v>
      </c>
      <c r="D23" s="179">
        <f t="shared" si="1"/>
        <v>0</v>
      </c>
      <c r="E23" s="223"/>
      <c r="F23" s="220"/>
      <c r="G23" s="181"/>
      <c r="H23" s="182"/>
      <c r="I23" s="182"/>
      <c r="J23" s="182"/>
      <c r="K23" s="183"/>
      <c r="L23" s="232">
        <f t="shared" si="2"/>
        <v>0</v>
      </c>
      <c r="M23" s="181">
        <v>0</v>
      </c>
      <c r="N23" s="182">
        <v>0</v>
      </c>
      <c r="O23" s="182">
        <v>0</v>
      </c>
      <c r="P23" s="182">
        <v>0</v>
      </c>
      <c r="Q23" s="183">
        <v>0</v>
      </c>
      <c r="R23" s="181">
        <v>0</v>
      </c>
      <c r="S23" s="237">
        <v>0</v>
      </c>
      <c r="T23" s="237">
        <v>0</v>
      </c>
      <c r="U23" s="237">
        <v>0</v>
      </c>
      <c r="V23" s="237">
        <v>0</v>
      </c>
      <c r="W23" s="237">
        <v>0</v>
      </c>
      <c r="X23" s="237">
        <v>0</v>
      </c>
      <c r="Y23" s="237"/>
      <c r="Z23" s="237"/>
      <c r="AA23" s="238"/>
      <c r="AB23" s="238"/>
      <c r="AC23" s="347"/>
      <c r="AD23" s="313">
        <f t="shared" si="3"/>
        <v>0</v>
      </c>
    </row>
    <row r="24" spans="1:30" ht="13.5" thickBot="1">
      <c r="A24" s="99"/>
      <c r="B24" s="498" t="str">
        <f>'knižničný fond'!B24</f>
        <v>SPOLU Neprof. Knižnice</v>
      </c>
      <c r="C24" s="499"/>
      <c r="D24" s="229">
        <f>SUM(D15:D23)</f>
        <v>2543</v>
      </c>
      <c r="E24" s="229">
        <f aca="true" t="shared" si="4" ref="E24:AD24">SUM(E15:E23)</f>
        <v>0</v>
      </c>
      <c r="F24" s="229">
        <f t="shared" si="4"/>
        <v>2543</v>
      </c>
      <c r="G24" s="229">
        <f t="shared" si="4"/>
        <v>307</v>
      </c>
      <c r="H24" s="229">
        <f t="shared" si="4"/>
        <v>940</v>
      </c>
      <c r="I24" s="229">
        <f t="shared" si="4"/>
        <v>207</v>
      </c>
      <c r="J24" s="229">
        <f t="shared" si="4"/>
        <v>1089</v>
      </c>
      <c r="K24" s="229">
        <f t="shared" si="4"/>
        <v>0</v>
      </c>
      <c r="L24" s="229">
        <f t="shared" si="4"/>
        <v>0</v>
      </c>
      <c r="M24" s="229">
        <f t="shared" si="4"/>
        <v>0</v>
      </c>
      <c r="N24" s="229">
        <f t="shared" si="4"/>
        <v>0</v>
      </c>
      <c r="O24" s="229">
        <f t="shared" si="4"/>
        <v>0</v>
      </c>
      <c r="P24" s="229">
        <f t="shared" si="4"/>
        <v>0</v>
      </c>
      <c r="Q24" s="229">
        <f t="shared" si="4"/>
        <v>0</v>
      </c>
      <c r="R24" s="229">
        <f t="shared" si="4"/>
        <v>0</v>
      </c>
      <c r="S24" s="229">
        <f t="shared" si="4"/>
        <v>0</v>
      </c>
      <c r="T24" s="229">
        <f t="shared" si="4"/>
        <v>0</v>
      </c>
      <c r="U24" s="229">
        <f t="shared" si="4"/>
        <v>0</v>
      </c>
      <c r="V24" s="229">
        <f t="shared" si="4"/>
        <v>0</v>
      </c>
      <c r="W24" s="229">
        <f t="shared" si="4"/>
        <v>0</v>
      </c>
      <c r="X24" s="229">
        <f t="shared" si="4"/>
        <v>0</v>
      </c>
      <c r="Y24" s="229">
        <f t="shared" si="4"/>
        <v>2</v>
      </c>
      <c r="Z24" s="229">
        <f t="shared" si="4"/>
        <v>31</v>
      </c>
      <c r="AA24" s="229">
        <f t="shared" si="4"/>
        <v>202</v>
      </c>
      <c r="AB24" s="229">
        <f t="shared" si="4"/>
        <v>198</v>
      </c>
      <c r="AC24" s="229">
        <f t="shared" si="4"/>
        <v>39</v>
      </c>
      <c r="AD24" s="229">
        <f t="shared" si="4"/>
        <v>3015</v>
      </c>
    </row>
    <row r="25" spans="2:30" ht="13.5" thickBot="1">
      <c r="B25" s="500" t="str">
        <f>'knižničný fond'!B25</f>
        <v>SPOLU - okr. SVIDNÍK</v>
      </c>
      <c r="C25" s="501"/>
      <c r="D25" s="79">
        <f>SUM(D8+D10+D13+D24)</f>
        <v>86015</v>
      </c>
      <c r="E25" s="79">
        <f aca="true" t="shared" si="5" ref="E25:AD25">SUM(E8+E10+E13+E24)</f>
        <v>8868</v>
      </c>
      <c r="F25" s="79">
        <f t="shared" si="5"/>
        <v>77147</v>
      </c>
      <c r="G25" s="79">
        <f t="shared" si="5"/>
        <v>12463</v>
      </c>
      <c r="H25" s="79">
        <f t="shared" si="5"/>
        <v>30158</v>
      </c>
      <c r="I25" s="79">
        <f t="shared" si="5"/>
        <v>3339</v>
      </c>
      <c r="J25" s="79">
        <f t="shared" si="5"/>
        <v>17853</v>
      </c>
      <c r="K25" s="79">
        <f t="shared" si="5"/>
        <v>22202</v>
      </c>
      <c r="L25" s="79">
        <f t="shared" si="5"/>
        <v>598</v>
      </c>
      <c r="M25" s="79">
        <f t="shared" si="5"/>
        <v>598</v>
      </c>
      <c r="N25" s="79">
        <f t="shared" si="5"/>
        <v>0</v>
      </c>
      <c r="O25" s="79">
        <f t="shared" si="5"/>
        <v>0</v>
      </c>
      <c r="P25" s="79">
        <f t="shared" si="5"/>
        <v>0</v>
      </c>
      <c r="Q25" s="79">
        <f t="shared" si="5"/>
        <v>0</v>
      </c>
      <c r="R25" s="79">
        <f t="shared" si="5"/>
        <v>73</v>
      </c>
      <c r="S25" s="79">
        <f t="shared" si="5"/>
        <v>105</v>
      </c>
      <c r="T25" s="79">
        <f t="shared" si="5"/>
        <v>0</v>
      </c>
      <c r="U25" s="79">
        <f t="shared" si="5"/>
        <v>0</v>
      </c>
      <c r="V25" s="79">
        <f t="shared" si="5"/>
        <v>0</v>
      </c>
      <c r="W25" s="79">
        <f t="shared" si="5"/>
        <v>3</v>
      </c>
      <c r="X25" s="79">
        <f t="shared" si="5"/>
        <v>42</v>
      </c>
      <c r="Y25" s="79">
        <f t="shared" si="5"/>
        <v>9</v>
      </c>
      <c r="Z25" s="79">
        <f t="shared" si="5"/>
        <v>113</v>
      </c>
      <c r="AA25" s="79">
        <f t="shared" si="5"/>
        <v>1315</v>
      </c>
      <c r="AB25" s="79">
        <f t="shared" si="5"/>
        <v>1058</v>
      </c>
      <c r="AC25" s="79">
        <f t="shared" si="5"/>
        <v>167</v>
      </c>
      <c r="AD25" s="79">
        <f t="shared" si="5"/>
        <v>88900</v>
      </c>
    </row>
    <row r="26" spans="2:30" ht="13.5" thickBot="1">
      <c r="B26" s="502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4"/>
    </row>
    <row r="27" spans="2:30" ht="16.5" thickBot="1">
      <c r="B27" s="87" t="str">
        <f>'knižničný fond'!B27</f>
        <v>Okres STROPKOV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126"/>
      <c r="AB27" s="126"/>
      <c r="AC27" s="126"/>
      <c r="AD27" s="128"/>
    </row>
    <row r="28" spans="2:30" ht="13.5" thickBot="1">
      <c r="B28" s="46" t="str">
        <f>'knižničný fond'!B28</f>
        <v>Mestské knižnice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118"/>
      <c r="AB28" s="118"/>
      <c r="AC28" s="118"/>
      <c r="AD28" s="120"/>
    </row>
    <row r="29" spans="2:30" ht="13.5" thickBot="1">
      <c r="B29" s="93" t="str">
        <f>+'knižničný fond'!B29</f>
        <v>1.</v>
      </c>
      <c r="C29" s="94" t="str">
        <f>'knižničný fond'!C29</f>
        <v>Stropkov</v>
      </c>
      <c r="D29" s="194">
        <f>SUM(E29:F29)</f>
        <v>43912</v>
      </c>
      <c r="E29" s="215">
        <v>21703</v>
      </c>
      <c r="F29" s="217">
        <v>22209</v>
      </c>
      <c r="G29" s="56">
        <v>3107</v>
      </c>
      <c r="H29" s="57">
        <v>11252</v>
      </c>
      <c r="I29" s="57">
        <v>1207</v>
      </c>
      <c r="J29" s="57">
        <v>8516</v>
      </c>
      <c r="K29" s="185">
        <v>19830</v>
      </c>
      <c r="L29" s="234">
        <f>SUM(M29:Q29)</f>
        <v>9</v>
      </c>
      <c r="M29" s="56">
        <v>9</v>
      </c>
      <c r="N29" s="57">
        <v>0</v>
      </c>
      <c r="O29" s="57">
        <v>0</v>
      </c>
      <c r="P29" s="57">
        <v>0</v>
      </c>
      <c r="Q29" s="185">
        <v>0</v>
      </c>
      <c r="R29" s="56">
        <v>0</v>
      </c>
      <c r="S29" s="92">
        <v>146</v>
      </c>
      <c r="T29" s="92">
        <v>0</v>
      </c>
      <c r="U29" s="92">
        <v>0</v>
      </c>
      <c r="V29" s="92">
        <v>0</v>
      </c>
      <c r="W29" s="92">
        <v>0</v>
      </c>
      <c r="X29" s="92">
        <v>8</v>
      </c>
      <c r="Y29" s="92">
        <v>1</v>
      </c>
      <c r="Z29" s="92">
        <v>50</v>
      </c>
      <c r="AA29" s="154">
        <v>555</v>
      </c>
      <c r="AB29" s="159">
        <v>460</v>
      </c>
      <c r="AC29" s="168">
        <v>40</v>
      </c>
      <c r="AD29" s="169">
        <f>SUM(D29,R29:AC29)</f>
        <v>45172</v>
      </c>
    </row>
    <row r="30" spans="2:30" ht="13.5" thickBot="1">
      <c r="B30" s="491" t="s">
        <v>42</v>
      </c>
      <c r="C30" s="492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122"/>
      <c r="AB30" s="163"/>
      <c r="AC30" s="122"/>
      <c r="AD30" s="129"/>
    </row>
    <row r="31" spans="2:30" ht="12.75">
      <c r="B31" s="93" t="str">
        <f>+'knižničný fond'!B31</f>
        <v>1.</v>
      </c>
      <c r="C31" s="94" t="str">
        <f>'knižničný fond'!C31</f>
        <v>Bukovce</v>
      </c>
      <c r="D31" s="194">
        <f>SUM(E31:F31)</f>
        <v>13</v>
      </c>
      <c r="E31" s="215"/>
      <c r="F31" s="217">
        <v>13</v>
      </c>
      <c r="G31" s="56">
        <v>1</v>
      </c>
      <c r="H31" s="57">
        <v>4</v>
      </c>
      <c r="I31" s="57">
        <v>0</v>
      </c>
      <c r="J31" s="57">
        <v>8</v>
      </c>
      <c r="K31" s="185"/>
      <c r="L31" s="234">
        <f>SUM(M31:Q31)</f>
        <v>0</v>
      </c>
      <c r="M31" s="56">
        <v>0</v>
      </c>
      <c r="N31" s="57">
        <v>0</v>
      </c>
      <c r="O31" s="57">
        <v>0</v>
      </c>
      <c r="P31" s="57">
        <v>0</v>
      </c>
      <c r="Q31" s="185">
        <v>0</v>
      </c>
      <c r="R31" s="56">
        <v>0</v>
      </c>
      <c r="S31" s="92">
        <v>0</v>
      </c>
      <c r="T31" s="92">
        <v>0</v>
      </c>
      <c r="U31" s="92">
        <v>0</v>
      </c>
      <c r="V31" s="92">
        <v>0</v>
      </c>
      <c r="W31" s="92"/>
      <c r="X31" s="92"/>
      <c r="Y31" s="92"/>
      <c r="Z31" s="92"/>
      <c r="AA31" s="154">
        <v>50</v>
      </c>
      <c r="AB31" s="154">
        <v>46</v>
      </c>
      <c r="AC31" s="168">
        <v>3</v>
      </c>
      <c r="AD31" s="169">
        <f>SUM(D31,R31:AC31)</f>
        <v>112</v>
      </c>
    </row>
    <row r="32" spans="2:30" ht="12.75">
      <c r="B32" s="97" t="str">
        <f>+'knižničný fond'!B32</f>
        <v>2.</v>
      </c>
      <c r="C32" s="98" t="str">
        <f>'knižničný fond'!C32</f>
        <v>Duplín</v>
      </c>
      <c r="D32" s="197">
        <f>SUM(E32:F32)</f>
        <v>98</v>
      </c>
      <c r="E32" s="216"/>
      <c r="F32" s="218">
        <v>98</v>
      </c>
      <c r="G32" s="65">
        <v>16</v>
      </c>
      <c r="H32" s="66">
        <v>26</v>
      </c>
      <c r="I32" s="66">
        <v>9</v>
      </c>
      <c r="J32" s="66">
        <v>27</v>
      </c>
      <c r="K32" s="186">
        <v>20</v>
      </c>
      <c r="L32" s="236">
        <f>SUM(M32:Q32)</f>
        <v>0</v>
      </c>
      <c r="M32" s="65">
        <v>0</v>
      </c>
      <c r="N32" s="66">
        <v>0</v>
      </c>
      <c r="O32" s="66">
        <v>0</v>
      </c>
      <c r="P32" s="66">
        <v>0</v>
      </c>
      <c r="Q32" s="186">
        <v>0</v>
      </c>
      <c r="R32" s="65">
        <v>0</v>
      </c>
      <c r="S32" s="96">
        <v>0</v>
      </c>
      <c r="T32" s="96">
        <v>0</v>
      </c>
      <c r="U32" s="96">
        <v>0</v>
      </c>
      <c r="V32" s="96">
        <v>0</v>
      </c>
      <c r="W32" s="96"/>
      <c r="X32" s="96"/>
      <c r="Y32" s="96">
        <v>1</v>
      </c>
      <c r="Z32" s="96">
        <v>4</v>
      </c>
      <c r="AA32" s="157">
        <v>24</v>
      </c>
      <c r="AB32" s="157">
        <v>24</v>
      </c>
      <c r="AC32" s="170">
        <v>2</v>
      </c>
      <c r="AD32" s="169">
        <f>SUM(D32,R32:AC32)</f>
        <v>153</v>
      </c>
    </row>
    <row r="33" spans="2:30" ht="12.75">
      <c r="B33" s="97" t="str">
        <f>+'knižničný fond'!B33</f>
        <v>3.</v>
      </c>
      <c r="C33" s="98" t="str">
        <f>'knižničný fond'!C33</f>
        <v>Turany nad Ondavou</v>
      </c>
      <c r="D33" s="197">
        <f>SUM(E33:F33)</f>
        <v>270</v>
      </c>
      <c r="E33" s="216"/>
      <c r="F33" s="218">
        <v>270</v>
      </c>
      <c r="G33" s="65">
        <v>28</v>
      </c>
      <c r="H33" s="66">
        <v>32</v>
      </c>
      <c r="I33" s="66">
        <v>21</v>
      </c>
      <c r="J33" s="66">
        <v>189</v>
      </c>
      <c r="K33" s="186"/>
      <c r="L33" s="236">
        <f>SUM(M33:Q33)</f>
        <v>0</v>
      </c>
      <c r="M33" s="65">
        <v>0</v>
      </c>
      <c r="N33" s="66">
        <v>0</v>
      </c>
      <c r="O33" s="66">
        <v>0</v>
      </c>
      <c r="P33" s="66">
        <v>0</v>
      </c>
      <c r="Q33" s="186">
        <v>0</v>
      </c>
      <c r="R33" s="65">
        <v>0</v>
      </c>
      <c r="S33" s="96">
        <v>0</v>
      </c>
      <c r="T33" s="96">
        <v>0</v>
      </c>
      <c r="U33" s="96">
        <v>0</v>
      </c>
      <c r="V33" s="96">
        <v>0</v>
      </c>
      <c r="W33" s="96"/>
      <c r="X33" s="96"/>
      <c r="Y33" s="96"/>
      <c r="Z33" s="96"/>
      <c r="AA33" s="157">
        <v>45</v>
      </c>
      <c r="AB33" s="157">
        <v>45</v>
      </c>
      <c r="AC33" s="170">
        <v>2</v>
      </c>
      <c r="AD33" s="169">
        <f>SUM(D33,R33:AC33)</f>
        <v>362</v>
      </c>
    </row>
    <row r="34" spans="2:30" ht="13.5" thickBot="1">
      <c r="B34" s="222" t="str">
        <f>+'knižničný fond'!B34</f>
        <v>4.</v>
      </c>
      <c r="C34" s="209">
        <f>'knižničný fond'!C34</f>
        <v>0</v>
      </c>
      <c r="D34" s="179">
        <f>SUM(E34:F34)</f>
        <v>0</v>
      </c>
      <c r="E34" s="223"/>
      <c r="F34" s="220"/>
      <c r="G34" s="181"/>
      <c r="H34" s="182"/>
      <c r="I34" s="182"/>
      <c r="J34" s="182"/>
      <c r="K34" s="183"/>
      <c r="L34" s="232">
        <f>SUM(M34:Q34)</f>
        <v>0</v>
      </c>
      <c r="M34" s="181">
        <v>0</v>
      </c>
      <c r="N34" s="182">
        <v>0</v>
      </c>
      <c r="O34" s="182">
        <v>0</v>
      </c>
      <c r="P34" s="182">
        <v>0</v>
      </c>
      <c r="Q34" s="183">
        <v>0</v>
      </c>
      <c r="R34" s="181">
        <v>0</v>
      </c>
      <c r="S34" s="237">
        <v>0</v>
      </c>
      <c r="T34" s="237">
        <v>0</v>
      </c>
      <c r="U34" s="237">
        <v>0</v>
      </c>
      <c r="V34" s="237">
        <v>0</v>
      </c>
      <c r="W34" s="237"/>
      <c r="X34" s="237"/>
      <c r="Y34" s="237"/>
      <c r="Z34" s="237"/>
      <c r="AA34" s="238"/>
      <c r="AB34" s="238"/>
      <c r="AC34" s="347"/>
      <c r="AD34" s="313">
        <f>SUM(D34,R34:AC34)</f>
        <v>0</v>
      </c>
    </row>
    <row r="35" spans="2:30" ht="13.5" thickBot="1">
      <c r="B35" s="498" t="str">
        <f>'knižničný fond'!B35</f>
        <v>SPOLU - Neprof. knižnice</v>
      </c>
      <c r="C35" s="499"/>
      <c r="D35" s="229">
        <f>SUM(D31:D34)</f>
        <v>381</v>
      </c>
      <c r="E35" s="229">
        <f aca="true" t="shared" si="6" ref="E35:AD35">SUM(E31:E34)</f>
        <v>0</v>
      </c>
      <c r="F35" s="229">
        <f t="shared" si="6"/>
        <v>381</v>
      </c>
      <c r="G35" s="229">
        <f t="shared" si="6"/>
        <v>45</v>
      </c>
      <c r="H35" s="229">
        <f t="shared" si="6"/>
        <v>62</v>
      </c>
      <c r="I35" s="229">
        <f t="shared" si="6"/>
        <v>30</v>
      </c>
      <c r="J35" s="229">
        <f t="shared" si="6"/>
        <v>224</v>
      </c>
      <c r="K35" s="229">
        <f t="shared" si="6"/>
        <v>20</v>
      </c>
      <c r="L35" s="229">
        <f t="shared" si="6"/>
        <v>0</v>
      </c>
      <c r="M35" s="229">
        <f t="shared" si="6"/>
        <v>0</v>
      </c>
      <c r="N35" s="229">
        <f t="shared" si="6"/>
        <v>0</v>
      </c>
      <c r="O35" s="229">
        <f t="shared" si="6"/>
        <v>0</v>
      </c>
      <c r="P35" s="229">
        <f t="shared" si="6"/>
        <v>0</v>
      </c>
      <c r="Q35" s="229">
        <f t="shared" si="6"/>
        <v>0</v>
      </c>
      <c r="R35" s="229">
        <f t="shared" si="6"/>
        <v>0</v>
      </c>
      <c r="S35" s="229">
        <f t="shared" si="6"/>
        <v>0</v>
      </c>
      <c r="T35" s="229">
        <f t="shared" si="6"/>
        <v>0</v>
      </c>
      <c r="U35" s="229">
        <f t="shared" si="6"/>
        <v>0</v>
      </c>
      <c r="V35" s="229">
        <f t="shared" si="6"/>
        <v>0</v>
      </c>
      <c r="W35" s="229">
        <f t="shared" si="6"/>
        <v>0</v>
      </c>
      <c r="X35" s="229">
        <f t="shared" si="6"/>
        <v>0</v>
      </c>
      <c r="Y35" s="229">
        <f t="shared" si="6"/>
        <v>1</v>
      </c>
      <c r="Z35" s="229">
        <f t="shared" si="6"/>
        <v>4</v>
      </c>
      <c r="AA35" s="229">
        <f t="shared" si="6"/>
        <v>119</v>
      </c>
      <c r="AB35" s="229">
        <f t="shared" si="6"/>
        <v>115</v>
      </c>
      <c r="AC35" s="229">
        <f t="shared" si="6"/>
        <v>7</v>
      </c>
      <c r="AD35" s="312">
        <f t="shared" si="6"/>
        <v>627</v>
      </c>
    </row>
    <row r="36" spans="2:30" ht="13.5" thickBot="1">
      <c r="B36" s="500" t="str">
        <f>'knižničný fond'!B36</f>
        <v>SPOLU - okr. STROPKOV</v>
      </c>
      <c r="C36" s="501"/>
      <c r="D36" s="79">
        <f>SUM(D29+D35)</f>
        <v>44293</v>
      </c>
      <c r="E36" s="79">
        <f aca="true" t="shared" si="7" ref="E36:AD36">SUM(E29+E35)</f>
        <v>21703</v>
      </c>
      <c r="F36" s="79">
        <f t="shared" si="7"/>
        <v>22590</v>
      </c>
      <c r="G36" s="79">
        <f t="shared" si="7"/>
        <v>3152</v>
      </c>
      <c r="H36" s="79">
        <f t="shared" si="7"/>
        <v>11314</v>
      </c>
      <c r="I36" s="79">
        <f t="shared" si="7"/>
        <v>1237</v>
      </c>
      <c r="J36" s="79">
        <f t="shared" si="7"/>
        <v>8740</v>
      </c>
      <c r="K36" s="79">
        <f t="shared" si="7"/>
        <v>19850</v>
      </c>
      <c r="L36" s="79">
        <f t="shared" si="7"/>
        <v>9</v>
      </c>
      <c r="M36" s="79">
        <f t="shared" si="7"/>
        <v>9</v>
      </c>
      <c r="N36" s="79">
        <f t="shared" si="7"/>
        <v>0</v>
      </c>
      <c r="O36" s="79">
        <f t="shared" si="7"/>
        <v>0</v>
      </c>
      <c r="P36" s="79">
        <f t="shared" si="7"/>
        <v>0</v>
      </c>
      <c r="Q36" s="79">
        <f t="shared" si="7"/>
        <v>0</v>
      </c>
      <c r="R36" s="79">
        <f t="shared" si="7"/>
        <v>0</v>
      </c>
      <c r="S36" s="79">
        <f t="shared" si="7"/>
        <v>146</v>
      </c>
      <c r="T36" s="79">
        <f t="shared" si="7"/>
        <v>0</v>
      </c>
      <c r="U36" s="79">
        <f t="shared" si="7"/>
        <v>0</v>
      </c>
      <c r="V36" s="79">
        <f t="shared" si="7"/>
        <v>0</v>
      </c>
      <c r="W36" s="79">
        <f t="shared" si="7"/>
        <v>0</v>
      </c>
      <c r="X36" s="79">
        <f t="shared" si="7"/>
        <v>8</v>
      </c>
      <c r="Y36" s="79">
        <f t="shared" si="7"/>
        <v>2</v>
      </c>
      <c r="Z36" s="79">
        <f t="shared" si="7"/>
        <v>54</v>
      </c>
      <c r="AA36" s="79">
        <f t="shared" si="7"/>
        <v>674</v>
      </c>
      <c r="AB36" s="79">
        <f t="shared" si="7"/>
        <v>575</v>
      </c>
      <c r="AC36" s="79">
        <f t="shared" si="7"/>
        <v>47</v>
      </c>
      <c r="AD36" s="172">
        <f t="shared" si="7"/>
        <v>45799</v>
      </c>
    </row>
  </sheetData>
  <sheetProtection/>
  <mergeCells count="37">
    <mergeCell ref="B2:C6"/>
    <mergeCell ref="L3:Q3"/>
    <mergeCell ref="D2:D6"/>
    <mergeCell ref="G2:Q2"/>
    <mergeCell ref="J4:J6"/>
    <mergeCell ref="K4:K6"/>
    <mergeCell ref="E4:E6"/>
    <mergeCell ref="F4:F6"/>
    <mergeCell ref="E3:F3"/>
    <mergeCell ref="G4:G6"/>
    <mergeCell ref="T2:T6"/>
    <mergeCell ref="U2:U6"/>
    <mergeCell ref="Y2:Y6"/>
    <mergeCell ref="X2:X6"/>
    <mergeCell ref="L4:L6"/>
    <mergeCell ref="M4:Q5"/>
    <mergeCell ref="V2:V6"/>
    <mergeCell ref="H4:H6"/>
    <mergeCell ref="Z2:Z6"/>
    <mergeCell ref="G3:K3"/>
    <mergeCell ref="W2:W6"/>
    <mergeCell ref="AD2:AD6"/>
    <mergeCell ref="R2:R6"/>
    <mergeCell ref="S2:S6"/>
    <mergeCell ref="AA2:AA6"/>
    <mergeCell ref="AB2:AB6"/>
    <mergeCell ref="AC2:AC6"/>
    <mergeCell ref="B30:C30"/>
    <mergeCell ref="I4:I6"/>
    <mergeCell ref="B11:C11"/>
    <mergeCell ref="B13:C13"/>
    <mergeCell ref="B36:C36"/>
    <mergeCell ref="B24:C24"/>
    <mergeCell ref="B25:C25"/>
    <mergeCell ref="B26:AD26"/>
    <mergeCell ref="B35:C35"/>
    <mergeCell ref="B14:C14"/>
  </mergeCells>
  <printOptions horizontalCentered="1" verticalCentered="1"/>
  <pageMargins left="0.3937007874015748" right="0.3937007874015748" top="0.3937007874015748" bottom="0.984251968503937" header="0.5118110236220472" footer="0.5118110236220472"/>
  <pageSetup horizontalDpi="600" verticalDpi="600" orientation="landscape" paperSize="9" scale="48" r:id="rId1"/>
  <ignoredErrors>
    <ignoredError sqref="D12 D15:D23 D29 D31:D34 AD12 D8 D10 AD10 AD15:AD23 AD29 AD31:AD34" formulaRange="1"/>
    <ignoredError sqref="L12 L10 L15:L23 L29 L31:L34 L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B2:AC36"/>
  <sheetViews>
    <sheetView zoomScalePageLayoutView="0" workbookViewId="0" topLeftCell="A1">
      <pane xSplit="3" ySplit="6" topLeftCell="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5" sqref="F25"/>
    </sheetView>
  </sheetViews>
  <sheetFormatPr defaultColWidth="9.00390625" defaultRowHeight="12.75"/>
  <cols>
    <col min="1" max="1" width="3.75390625" style="86" customWidth="1"/>
    <col min="2" max="2" width="3.625" style="86" customWidth="1"/>
    <col min="3" max="3" width="21.375" style="86" customWidth="1"/>
    <col min="4" max="10" width="9.125" style="86" customWidth="1"/>
    <col min="11" max="11" width="9.875" style="86" customWidth="1"/>
    <col min="12" max="12" width="9.125" style="86" customWidth="1"/>
    <col min="13" max="21" width="10.25390625" style="86" customWidth="1"/>
    <col min="22" max="28" width="11.375" style="86" customWidth="1"/>
    <col min="29" max="29" width="9.25390625" style="86" customWidth="1"/>
    <col min="30" max="16384" width="9.125" style="86" customWidth="1"/>
  </cols>
  <sheetData>
    <row r="1" ht="12.75" customHeight="1" thickBot="1"/>
    <row r="2" spans="2:29" ht="12.75" customHeight="1" thickBot="1">
      <c r="B2" s="576" t="s">
        <v>107</v>
      </c>
      <c r="C2" s="577"/>
      <c r="D2" s="583" t="s">
        <v>119</v>
      </c>
      <c r="E2" s="386"/>
      <c r="F2" s="554" t="s">
        <v>121</v>
      </c>
      <c r="G2" s="554"/>
      <c r="H2" s="554"/>
      <c r="I2" s="554"/>
      <c r="J2" s="554"/>
      <c r="K2" s="555"/>
      <c r="L2" s="401" t="s">
        <v>137</v>
      </c>
      <c r="M2" s="399"/>
      <c r="N2" s="399"/>
      <c r="O2" s="399"/>
      <c r="P2" s="399"/>
      <c r="Q2" s="399"/>
      <c r="R2" s="399"/>
      <c r="S2" s="399"/>
      <c r="T2" s="399"/>
      <c r="U2" s="400"/>
      <c r="V2" s="557" t="s">
        <v>82</v>
      </c>
      <c r="W2" s="566" t="s">
        <v>138</v>
      </c>
      <c r="X2" s="567"/>
      <c r="Y2" s="567"/>
      <c r="Z2" s="567"/>
      <c r="AA2" s="567"/>
      <c r="AB2" s="568"/>
      <c r="AC2" s="596" t="s">
        <v>10</v>
      </c>
    </row>
    <row r="3" spans="2:29" ht="14.25" customHeight="1" thickBot="1">
      <c r="B3" s="578"/>
      <c r="C3" s="579"/>
      <c r="D3" s="563" t="s">
        <v>120</v>
      </c>
      <c r="E3" s="556" t="s">
        <v>12</v>
      </c>
      <c r="F3" s="559" t="s">
        <v>120</v>
      </c>
      <c r="G3" s="558" t="s">
        <v>122</v>
      </c>
      <c r="H3" s="564"/>
      <c r="I3" s="564"/>
      <c r="J3" s="565"/>
      <c r="K3" s="176" t="s">
        <v>220</v>
      </c>
      <c r="L3" s="572" t="s">
        <v>136</v>
      </c>
      <c r="M3" s="558" t="s">
        <v>7</v>
      </c>
      <c r="N3" s="399"/>
      <c r="O3" s="399"/>
      <c r="P3" s="399"/>
      <c r="Q3" s="399"/>
      <c r="R3" s="399"/>
      <c r="S3" s="399"/>
      <c r="T3" s="399"/>
      <c r="U3" s="400"/>
      <c r="V3" s="489"/>
      <c r="W3" s="580" t="s">
        <v>8</v>
      </c>
      <c r="X3" s="581"/>
      <c r="Y3" s="581"/>
      <c r="Z3" s="581"/>
      <c r="AA3" s="582"/>
      <c r="AB3" s="265" t="s">
        <v>144</v>
      </c>
      <c r="AC3" s="597"/>
    </row>
    <row r="4" spans="2:29" ht="12.75">
      <c r="B4" s="578"/>
      <c r="C4" s="579"/>
      <c r="D4" s="494"/>
      <c r="E4" s="494"/>
      <c r="F4" s="556"/>
      <c r="G4" s="556" t="s">
        <v>123</v>
      </c>
      <c r="H4" s="560" t="s">
        <v>126</v>
      </c>
      <c r="I4" s="556" t="s">
        <v>124</v>
      </c>
      <c r="J4" s="556" t="s">
        <v>125</v>
      </c>
      <c r="K4" s="589" t="s">
        <v>127</v>
      </c>
      <c r="L4" s="573"/>
      <c r="M4" s="569" t="s">
        <v>128</v>
      </c>
      <c r="N4" s="562" t="s">
        <v>129</v>
      </c>
      <c r="O4" s="562" t="s">
        <v>130</v>
      </c>
      <c r="P4" s="562" t="s">
        <v>131</v>
      </c>
      <c r="Q4" s="562" t="s">
        <v>132</v>
      </c>
      <c r="R4" s="562" t="s">
        <v>221</v>
      </c>
      <c r="S4" s="562" t="s">
        <v>133</v>
      </c>
      <c r="T4" s="562" t="s">
        <v>134</v>
      </c>
      <c r="U4" s="596" t="s">
        <v>135</v>
      </c>
      <c r="V4" s="489"/>
      <c r="W4" s="584" t="s">
        <v>139</v>
      </c>
      <c r="X4" s="562" t="s">
        <v>140</v>
      </c>
      <c r="Y4" s="562" t="s">
        <v>141</v>
      </c>
      <c r="Z4" s="562" t="s">
        <v>143</v>
      </c>
      <c r="AA4" s="562" t="s">
        <v>142</v>
      </c>
      <c r="AB4" s="562" t="s">
        <v>145</v>
      </c>
      <c r="AC4" s="597"/>
    </row>
    <row r="5" spans="2:29" ht="12.75">
      <c r="B5" s="578"/>
      <c r="C5" s="579"/>
      <c r="D5" s="494"/>
      <c r="E5" s="494"/>
      <c r="F5" s="556"/>
      <c r="G5" s="556"/>
      <c r="H5" s="561"/>
      <c r="I5" s="556"/>
      <c r="J5" s="556"/>
      <c r="K5" s="590"/>
      <c r="L5" s="573"/>
      <c r="M5" s="570"/>
      <c r="N5" s="556"/>
      <c r="O5" s="556"/>
      <c r="P5" s="556"/>
      <c r="Q5" s="556"/>
      <c r="R5" s="556"/>
      <c r="S5" s="556"/>
      <c r="T5" s="556"/>
      <c r="U5" s="597"/>
      <c r="V5" s="489"/>
      <c r="W5" s="585"/>
      <c r="X5" s="556"/>
      <c r="Y5" s="556"/>
      <c r="Z5" s="556"/>
      <c r="AA5" s="494"/>
      <c r="AB5" s="494"/>
      <c r="AC5" s="597"/>
    </row>
    <row r="6" spans="2:29" ht="13.5" thickBot="1">
      <c r="B6" s="578"/>
      <c r="C6" s="579"/>
      <c r="D6" s="494"/>
      <c r="E6" s="494"/>
      <c r="F6" s="556"/>
      <c r="G6" s="494"/>
      <c r="H6" s="561"/>
      <c r="I6" s="556"/>
      <c r="J6" s="494"/>
      <c r="K6" s="590"/>
      <c r="L6" s="573"/>
      <c r="M6" s="571"/>
      <c r="N6" s="494"/>
      <c r="O6" s="494"/>
      <c r="P6" s="495"/>
      <c r="Q6" s="495"/>
      <c r="R6" s="495"/>
      <c r="S6" s="495"/>
      <c r="T6" s="495"/>
      <c r="U6" s="476"/>
      <c r="V6" s="490"/>
      <c r="W6" s="586"/>
      <c r="X6" s="495"/>
      <c r="Y6" s="495"/>
      <c r="Z6" s="495"/>
      <c r="AA6" s="495"/>
      <c r="AB6" s="495"/>
      <c r="AC6" s="597"/>
    </row>
    <row r="7" spans="2:29" ht="16.5" thickBot="1">
      <c r="B7" s="87" t="str">
        <f>'knižničný fond'!B7</f>
        <v>Okres SVIDNÍK</v>
      </c>
      <c r="C7" s="88"/>
      <c r="D7" s="88"/>
      <c r="E7" s="88"/>
      <c r="F7" s="88"/>
      <c r="G7" s="143"/>
      <c r="H7" s="143"/>
      <c r="I7" s="143"/>
      <c r="J7" s="143"/>
      <c r="K7" s="143"/>
      <c r="L7" s="143"/>
      <c r="M7" s="88"/>
      <c r="N7" s="88"/>
      <c r="O7" s="88"/>
      <c r="P7" s="88"/>
      <c r="Q7" s="88"/>
      <c r="R7" s="88"/>
      <c r="S7" s="88"/>
      <c r="T7" s="88"/>
      <c r="U7" s="88"/>
      <c r="V7" s="254"/>
      <c r="W7" s="253"/>
      <c r="X7" s="88"/>
      <c r="Y7" s="88"/>
      <c r="Z7" s="88"/>
      <c r="AA7" s="255"/>
      <c r="AB7" s="253"/>
      <c r="AC7" s="89"/>
    </row>
    <row r="8" spans="2:29" ht="13.5" thickBot="1">
      <c r="B8" s="90" t="str">
        <f>+'knižničný fond'!B8</f>
        <v>1.</v>
      </c>
      <c r="C8" s="102" t="str">
        <f>'knižničný fond'!C8</f>
        <v>Svidník</v>
      </c>
      <c r="D8" s="103">
        <v>2392</v>
      </c>
      <c r="E8" s="43">
        <v>1092</v>
      </c>
      <c r="F8" s="43">
        <v>211</v>
      </c>
      <c r="G8" s="43">
        <v>179</v>
      </c>
      <c r="H8" s="43">
        <v>30</v>
      </c>
      <c r="I8" s="43">
        <v>12</v>
      </c>
      <c r="J8" s="43">
        <v>20</v>
      </c>
      <c r="K8" s="43">
        <v>162</v>
      </c>
      <c r="L8" s="244">
        <f>SUM(M8:U8)</f>
        <v>15</v>
      </c>
      <c r="M8" s="43">
        <v>2</v>
      </c>
      <c r="N8" s="104">
        <v>4</v>
      </c>
      <c r="O8" s="104"/>
      <c r="P8" s="104">
        <v>9</v>
      </c>
      <c r="Q8" s="104"/>
      <c r="R8" s="104"/>
      <c r="S8" s="104"/>
      <c r="T8" s="104"/>
      <c r="U8" s="140"/>
      <c r="V8" s="263">
        <v>31373</v>
      </c>
      <c r="W8" s="262">
        <v>5450</v>
      </c>
      <c r="X8" s="258">
        <v>192</v>
      </c>
      <c r="Y8" s="259">
        <v>350</v>
      </c>
      <c r="Z8" s="258">
        <v>334</v>
      </c>
      <c r="AA8" s="140">
        <v>863</v>
      </c>
      <c r="AB8" s="263">
        <v>3461</v>
      </c>
      <c r="AC8" s="133">
        <f>SUM(D8+L8+V8)</f>
        <v>33780</v>
      </c>
    </row>
    <row r="9" spans="2:29" ht="13.5" thickBot="1">
      <c r="B9" s="67" t="str">
        <f>'knižničný fond'!B9</f>
        <v>Mestské knižnice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137"/>
      <c r="AB9" s="44"/>
      <c r="AC9" s="45"/>
    </row>
    <row r="10" spans="2:29" ht="13.5" thickBot="1">
      <c r="B10" s="93" t="str">
        <f>+'knižničný fond'!B10</f>
        <v>1.</v>
      </c>
      <c r="C10" s="105" t="str">
        <f>'knižničný fond'!C10</f>
        <v>Giraltovce</v>
      </c>
      <c r="D10" s="106">
        <v>255</v>
      </c>
      <c r="E10" s="107">
        <v>116</v>
      </c>
      <c r="F10" s="107">
        <v>75</v>
      </c>
      <c r="G10" s="107">
        <v>41</v>
      </c>
      <c r="H10" s="107">
        <v>16</v>
      </c>
      <c r="I10" s="107"/>
      <c r="J10" s="107">
        <v>34</v>
      </c>
      <c r="K10" s="107">
        <v>65</v>
      </c>
      <c r="L10" s="245">
        <f>SUM(M10:U10)</f>
        <v>1</v>
      </c>
      <c r="M10" s="107"/>
      <c r="N10" s="108"/>
      <c r="O10" s="108"/>
      <c r="P10" s="108"/>
      <c r="Q10" s="108"/>
      <c r="R10" s="108"/>
      <c r="S10" s="108">
        <v>1</v>
      </c>
      <c r="T10" s="108"/>
      <c r="U10" s="140"/>
      <c r="V10" s="263">
        <v>3931</v>
      </c>
      <c r="W10" s="256">
        <v>1110</v>
      </c>
      <c r="X10" s="260"/>
      <c r="Y10" s="257">
        <v>1209</v>
      </c>
      <c r="Z10" s="260">
        <v>30</v>
      </c>
      <c r="AA10" s="140">
        <v>1582</v>
      </c>
      <c r="AB10" s="266">
        <v>3223</v>
      </c>
      <c r="AC10" s="136">
        <f>SUM(D10+L10+V10)</f>
        <v>4187</v>
      </c>
    </row>
    <row r="11" spans="2:29" ht="13.5" thickBot="1">
      <c r="B11" s="496" t="str">
        <f>'knižničný fond'!B11</f>
        <v>Profesionálne knižnice</v>
      </c>
      <c r="C11" s="49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250"/>
      <c r="O11" s="250"/>
      <c r="P11" s="250"/>
      <c r="Q11" s="250"/>
      <c r="R11" s="250"/>
      <c r="S11" s="250"/>
      <c r="T11" s="250"/>
      <c r="U11" s="250"/>
      <c r="V11" s="137"/>
      <c r="W11" s="137"/>
      <c r="X11" s="137"/>
      <c r="Y11" s="135"/>
      <c r="Z11" s="135"/>
      <c r="AA11" s="135"/>
      <c r="AB11" s="135"/>
      <c r="AC11" s="45"/>
    </row>
    <row r="12" spans="2:29" ht="13.5" thickBot="1">
      <c r="B12" s="375" t="str">
        <f>'knižničný fond'!B12</f>
        <v>1.</v>
      </c>
      <c r="C12" s="376" t="str">
        <f>'knižničný fond'!C12</f>
        <v>Okrúhle</v>
      </c>
      <c r="D12" s="241">
        <v>167</v>
      </c>
      <c r="E12" s="242">
        <v>129</v>
      </c>
      <c r="F12" s="242">
        <v>6</v>
      </c>
      <c r="G12" s="242">
        <v>6</v>
      </c>
      <c r="H12" s="242"/>
      <c r="I12" s="242"/>
      <c r="J12" s="242"/>
      <c r="K12" s="140">
        <v>6</v>
      </c>
      <c r="L12" s="366">
        <f>SUM(M12:U12)</f>
        <v>0</v>
      </c>
      <c r="M12" s="241"/>
      <c r="N12" s="242"/>
      <c r="O12" s="242"/>
      <c r="P12" s="242"/>
      <c r="Q12" s="242"/>
      <c r="R12" s="242"/>
      <c r="S12" s="242"/>
      <c r="T12" s="242"/>
      <c r="U12" s="251"/>
      <c r="V12" s="377">
        <v>239</v>
      </c>
      <c r="W12" s="241">
        <v>72</v>
      </c>
      <c r="X12" s="242"/>
      <c r="Y12" s="252"/>
      <c r="Z12" s="259"/>
      <c r="AA12" s="140"/>
      <c r="AB12" s="378">
        <v>72</v>
      </c>
      <c r="AC12" s="379">
        <f>SUM(D12+L12+V12)</f>
        <v>406</v>
      </c>
    </row>
    <row r="13" spans="2:29" ht="13.5" thickBot="1">
      <c r="B13" s="574" t="str">
        <f>'knižničný fond'!B13</f>
        <v>SPOLU - Prof. knižnice</v>
      </c>
      <c r="C13" s="575"/>
      <c r="D13" s="239">
        <f aca="true" t="shared" si="0" ref="D13:AC13">SUM(D12:D12)</f>
        <v>167</v>
      </c>
      <c r="E13" s="239">
        <f t="shared" si="0"/>
        <v>129</v>
      </c>
      <c r="F13" s="164">
        <f t="shared" si="0"/>
        <v>6</v>
      </c>
      <c r="G13" s="164">
        <f>SUM(G12)</f>
        <v>6</v>
      </c>
      <c r="H13" s="164">
        <f t="shared" si="0"/>
        <v>0</v>
      </c>
      <c r="I13" s="164">
        <f t="shared" si="0"/>
        <v>0</v>
      </c>
      <c r="J13" s="164">
        <f t="shared" si="0"/>
        <v>0</v>
      </c>
      <c r="K13" s="164">
        <f t="shared" si="0"/>
        <v>6</v>
      </c>
      <c r="L13" s="247">
        <f t="shared" si="0"/>
        <v>0</v>
      </c>
      <c r="M13" s="247">
        <f t="shared" si="0"/>
        <v>0</v>
      </c>
      <c r="N13" s="247">
        <f t="shared" si="0"/>
        <v>0</v>
      </c>
      <c r="O13" s="247">
        <f t="shared" si="0"/>
        <v>0</v>
      </c>
      <c r="P13" s="247">
        <f t="shared" si="0"/>
        <v>0</v>
      </c>
      <c r="Q13" s="247">
        <f t="shared" si="0"/>
        <v>0</v>
      </c>
      <c r="R13" s="247">
        <f t="shared" si="0"/>
        <v>0</v>
      </c>
      <c r="S13" s="247">
        <f t="shared" si="0"/>
        <v>0</v>
      </c>
      <c r="T13" s="247">
        <f t="shared" si="0"/>
        <v>0</v>
      </c>
      <c r="U13" s="247">
        <f t="shared" si="0"/>
        <v>0</v>
      </c>
      <c r="V13" s="243">
        <f t="shared" si="0"/>
        <v>239</v>
      </c>
      <c r="W13" s="243">
        <f t="shared" si="0"/>
        <v>72</v>
      </c>
      <c r="X13" s="243">
        <f t="shared" si="0"/>
        <v>0</v>
      </c>
      <c r="Y13" s="243">
        <f t="shared" si="0"/>
        <v>0</v>
      </c>
      <c r="Z13" s="243">
        <f t="shared" si="0"/>
        <v>0</v>
      </c>
      <c r="AA13" s="243">
        <f t="shared" si="0"/>
        <v>0</v>
      </c>
      <c r="AB13" s="243">
        <f t="shared" si="0"/>
        <v>72</v>
      </c>
      <c r="AC13" s="243">
        <f t="shared" si="0"/>
        <v>406</v>
      </c>
    </row>
    <row r="14" spans="2:29" ht="13.5" thickBot="1">
      <c r="B14" s="67" t="str">
        <f>'knižničný fond'!B14</f>
        <v>Neprofesionálne knižnice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</row>
    <row r="15" spans="2:29" ht="12.75">
      <c r="B15" s="93" t="str">
        <f>+'knižničný fond'!B15</f>
        <v>1.</v>
      </c>
      <c r="C15" s="105" t="str">
        <f>'knižničný fond'!C15</f>
        <v>Kalnište</v>
      </c>
      <c r="D15" s="106">
        <v>11</v>
      </c>
      <c r="E15" s="107">
        <v>11</v>
      </c>
      <c r="F15" s="107"/>
      <c r="G15" s="107"/>
      <c r="H15" s="107"/>
      <c r="I15" s="107"/>
      <c r="J15" s="107"/>
      <c r="K15" s="107"/>
      <c r="L15" s="245">
        <f>SUM(M15:U15)</f>
        <v>0</v>
      </c>
      <c r="M15" s="114"/>
      <c r="N15" s="248"/>
      <c r="O15" s="248"/>
      <c r="P15" s="248"/>
      <c r="Q15" s="248"/>
      <c r="R15" s="248"/>
      <c r="S15" s="248"/>
      <c r="T15" s="248"/>
      <c r="U15" s="261"/>
      <c r="V15" s="107">
        <v>11</v>
      </c>
      <c r="W15" s="107"/>
      <c r="X15" s="107"/>
      <c r="Y15" s="107"/>
      <c r="Z15" s="107"/>
      <c r="AA15" s="107"/>
      <c r="AB15" s="150"/>
      <c r="AC15" s="136">
        <f>SUM(D15+L15+V15)</f>
        <v>22</v>
      </c>
    </row>
    <row r="16" spans="2:29" ht="12.75">
      <c r="B16" s="97" t="str">
        <f>+'knižničný fond'!B16</f>
        <v>2.</v>
      </c>
      <c r="C16" s="109" t="str">
        <f>'knižničný fond'!C16</f>
        <v>Kračúnovce</v>
      </c>
      <c r="D16" s="103">
        <v>326</v>
      </c>
      <c r="E16" s="43">
        <v>278</v>
      </c>
      <c r="F16" s="107"/>
      <c r="G16" s="43"/>
      <c r="H16" s="43"/>
      <c r="I16" s="43"/>
      <c r="J16" s="43"/>
      <c r="K16" s="43"/>
      <c r="L16" s="245">
        <f aca="true" t="shared" si="1" ref="L16:L23">SUM(M16:U16)</f>
        <v>0</v>
      </c>
      <c r="M16" s="115"/>
      <c r="N16" s="249"/>
      <c r="O16" s="249"/>
      <c r="P16" s="249"/>
      <c r="Q16" s="249"/>
      <c r="R16" s="249"/>
      <c r="S16" s="249"/>
      <c r="T16" s="249"/>
      <c r="U16" s="249"/>
      <c r="V16" s="107">
        <v>365</v>
      </c>
      <c r="W16" s="43"/>
      <c r="X16" s="43"/>
      <c r="Y16" s="43"/>
      <c r="Z16" s="43"/>
      <c r="AA16" s="43"/>
      <c r="AB16" s="43"/>
      <c r="AC16" s="136">
        <f aca="true" t="shared" si="2" ref="AC16:AC23">SUM(D16+L16+V16)</f>
        <v>691</v>
      </c>
    </row>
    <row r="17" spans="2:29" ht="12.75">
      <c r="B17" s="97" t="str">
        <f>+'knižničný fond'!B17</f>
        <v>3.</v>
      </c>
      <c r="C17" s="109" t="str">
        <f>'knižničný fond'!C17</f>
        <v>Krajná Bystrá</v>
      </c>
      <c r="D17" s="103">
        <v>10</v>
      </c>
      <c r="E17" s="43">
        <v>0</v>
      </c>
      <c r="F17" s="107"/>
      <c r="G17" s="43"/>
      <c r="H17" s="43"/>
      <c r="I17" s="43"/>
      <c r="J17" s="43"/>
      <c r="K17" s="43"/>
      <c r="L17" s="245">
        <f t="shared" si="1"/>
        <v>0</v>
      </c>
      <c r="M17" s="115"/>
      <c r="N17" s="249"/>
      <c r="O17" s="249"/>
      <c r="P17" s="249"/>
      <c r="Q17" s="249"/>
      <c r="R17" s="249"/>
      <c r="S17" s="249"/>
      <c r="T17" s="249"/>
      <c r="U17" s="249"/>
      <c r="V17" s="107">
        <v>21</v>
      </c>
      <c r="W17" s="43"/>
      <c r="X17" s="43"/>
      <c r="Y17" s="43"/>
      <c r="Z17" s="43"/>
      <c r="AA17" s="43"/>
      <c r="AB17" s="43"/>
      <c r="AC17" s="136">
        <f t="shared" si="2"/>
        <v>31</v>
      </c>
    </row>
    <row r="18" spans="2:29" ht="12.75">
      <c r="B18" s="97" t="str">
        <f>+'knižničný fond'!B18</f>
        <v>4.</v>
      </c>
      <c r="C18" s="109" t="str">
        <f>'knižničný fond'!C18</f>
        <v>Kružlová</v>
      </c>
      <c r="D18" s="103">
        <v>68</v>
      </c>
      <c r="E18" s="43">
        <v>64</v>
      </c>
      <c r="F18" s="107"/>
      <c r="G18" s="43"/>
      <c r="H18" s="43"/>
      <c r="I18" s="43"/>
      <c r="J18" s="43"/>
      <c r="K18" s="43"/>
      <c r="L18" s="245">
        <f t="shared" si="1"/>
        <v>0</v>
      </c>
      <c r="M18" s="115"/>
      <c r="N18" s="249"/>
      <c r="O18" s="249"/>
      <c r="P18" s="249"/>
      <c r="Q18" s="249"/>
      <c r="R18" s="249"/>
      <c r="S18" s="249"/>
      <c r="T18" s="249"/>
      <c r="U18" s="249"/>
      <c r="V18" s="107">
        <v>68</v>
      </c>
      <c r="W18" s="43"/>
      <c r="X18" s="43"/>
      <c r="Y18" s="43"/>
      <c r="Z18" s="43"/>
      <c r="AA18" s="43"/>
      <c r="AB18" s="43"/>
      <c r="AC18" s="136">
        <f t="shared" si="2"/>
        <v>136</v>
      </c>
    </row>
    <row r="19" spans="2:29" ht="12.75">
      <c r="B19" s="97" t="str">
        <f>+'knižničný fond'!B19</f>
        <v>5.</v>
      </c>
      <c r="C19" s="109" t="str">
        <f>'knižničný fond'!C19</f>
        <v>Ladomirová</v>
      </c>
      <c r="D19" s="103">
        <v>6</v>
      </c>
      <c r="E19" s="43">
        <v>4</v>
      </c>
      <c r="F19" s="107"/>
      <c r="G19" s="43"/>
      <c r="H19" s="43"/>
      <c r="I19" s="43"/>
      <c r="J19" s="43"/>
      <c r="K19" s="43"/>
      <c r="L19" s="245">
        <f t="shared" si="1"/>
        <v>0</v>
      </c>
      <c r="M19" s="115"/>
      <c r="N19" s="249"/>
      <c r="O19" s="249"/>
      <c r="P19" s="249"/>
      <c r="Q19" s="249"/>
      <c r="R19" s="249"/>
      <c r="S19" s="249"/>
      <c r="T19" s="249"/>
      <c r="U19" s="249"/>
      <c r="V19" s="107">
        <v>6</v>
      </c>
      <c r="W19" s="43"/>
      <c r="X19" s="43"/>
      <c r="Y19" s="43"/>
      <c r="Z19" s="43"/>
      <c r="AA19" s="43"/>
      <c r="AB19" s="43"/>
      <c r="AC19" s="136">
        <f t="shared" si="2"/>
        <v>12</v>
      </c>
    </row>
    <row r="20" spans="2:29" ht="12.75">
      <c r="B20" s="97" t="str">
        <f>+'knižničný fond'!B20</f>
        <v>6.</v>
      </c>
      <c r="C20" s="109" t="str">
        <f>'knižničný fond'!C20</f>
        <v>Rakovčík</v>
      </c>
      <c r="D20" s="103">
        <v>27</v>
      </c>
      <c r="E20" s="43">
        <v>5</v>
      </c>
      <c r="F20" s="107"/>
      <c r="G20" s="43"/>
      <c r="H20" s="43"/>
      <c r="I20" s="43"/>
      <c r="J20" s="43"/>
      <c r="K20" s="43"/>
      <c r="L20" s="245">
        <f t="shared" si="1"/>
        <v>0</v>
      </c>
      <c r="M20" s="115"/>
      <c r="N20" s="249"/>
      <c r="O20" s="249"/>
      <c r="P20" s="249"/>
      <c r="Q20" s="249"/>
      <c r="R20" s="249"/>
      <c r="S20" s="249"/>
      <c r="T20" s="249"/>
      <c r="U20" s="249"/>
      <c r="V20" s="107">
        <v>27</v>
      </c>
      <c r="W20" s="43"/>
      <c r="X20" s="43"/>
      <c r="Y20" s="43"/>
      <c r="Z20" s="43"/>
      <c r="AA20" s="43"/>
      <c r="AB20" s="43"/>
      <c r="AC20" s="136">
        <f>W18</f>
        <v>0</v>
      </c>
    </row>
    <row r="21" spans="2:29" ht="12.75">
      <c r="B21" s="97" t="str">
        <f>+'knižničný fond'!B21</f>
        <v>7.</v>
      </c>
      <c r="C21" s="109" t="str">
        <f>'knižničný fond'!C21</f>
        <v>Soboš</v>
      </c>
      <c r="D21" s="103">
        <v>1</v>
      </c>
      <c r="E21" s="43">
        <v>0</v>
      </c>
      <c r="F21" s="107"/>
      <c r="G21" s="43"/>
      <c r="H21" s="43"/>
      <c r="I21" s="43"/>
      <c r="J21" s="43"/>
      <c r="K21" s="43"/>
      <c r="L21" s="245">
        <f t="shared" si="1"/>
        <v>0</v>
      </c>
      <c r="M21" s="115"/>
      <c r="N21" s="249"/>
      <c r="O21" s="249"/>
      <c r="P21" s="249"/>
      <c r="Q21" s="249"/>
      <c r="R21" s="249"/>
      <c r="S21" s="249"/>
      <c r="T21" s="249"/>
      <c r="U21" s="249"/>
      <c r="V21" s="107">
        <v>10</v>
      </c>
      <c r="W21" s="43"/>
      <c r="X21" s="43"/>
      <c r="Y21" s="43"/>
      <c r="Z21" s="43"/>
      <c r="AA21" s="43"/>
      <c r="AB21" s="43"/>
      <c r="AC21" s="136">
        <f t="shared" si="2"/>
        <v>11</v>
      </c>
    </row>
    <row r="22" spans="2:29" ht="12.75">
      <c r="B22" s="97" t="str">
        <f>+'knižničný fond'!B22</f>
        <v>8.</v>
      </c>
      <c r="C22" s="109" t="str">
        <f>'knižničný fond'!C22</f>
        <v>Vyšný Mirošov</v>
      </c>
      <c r="D22" s="103">
        <v>22</v>
      </c>
      <c r="E22" s="43">
        <v>19</v>
      </c>
      <c r="F22" s="107"/>
      <c r="G22" s="43"/>
      <c r="H22" s="43"/>
      <c r="I22" s="43"/>
      <c r="J22" s="43"/>
      <c r="K22" s="43"/>
      <c r="L22" s="245">
        <f t="shared" si="1"/>
        <v>0</v>
      </c>
      <c r="M22" s="115"/>
      <c r="N22" s="249"/>
      <c r="O22" s="249"/>
      <c r="P22" s="249"/>
      <c r="Q22" s="249"/>
      <c r="R22" s="249"/>
      <c r="S22" s="249"/>
      <c r="T22" s="249"/>
      <c r="U22" s="249"/>
      <c r="V22" s="107">
        <v>175</v>
      </c>
      <c r="W22" s="43"/>
      <c r="X22" s="43"/>
      <c r="Y22" s="43"/>
      <c r="Z22" s="43"/>
      <c r="AA22" s="43"/>
      <c r="AB22" s="43"/>
      <c r="AC22" s="136">
        <f t="shared" si="2"/>
        <v>197</v>
      </c>
    </row>
    <row r="23" spans="2:29" ht="13.5" thickBot="1">
      <c r="B23" s="222" t="str">
        <f>+'knižničný fond'!B23</f>
        <v>9.</v>
      </c>
      <c r="C23" s="240">
        <f>'knižničný fond'!C23</f>
        <v>0</v>
      </c>
      <c r="D23" s="241"/>
      <c r="E23" s="242"/>
      <c r="F23" s="242"/>
      <c r="G23" s="242"/>
      <c r="H23" s="242"/>
      <c r="I23" s="242"/>
      <c r="J23" s="242"/>
      <c r="K23" s="242"/>
      <c r="L23" s="367">
        <f t="shared" si="1"/>
        <v>0</v>
      </c>
      <c r="M23" s="352"/>
      <c r="N23" s="353"/>
      <c r="O23" s="353"/>
      <c r="P23" s="353"/>
      <c r="Q23" s="353"/>
      <c r="R23" s="353"/>
      <c r="S23" s="353"/>
      <c r="T23" s="353"/>
      <c r="U23" s="353"/>
      <c r="V23" s="242"/>
      <c r="W23" s="242"/>
      <c r="X23" s="242"/>
      <c r="Y23" s="242"/>
      <c r="Z23" s="242"/>
      <c r="AA23" s="242"/>
      <c r="AB23" s="242"/>
      <c r="AC23" s="351">
        <f t="shared" si="2"/>
        <v>0</v>
      </c>
    </row>
    <row r="24" spans="2:29" ht="13.5" thickBot="1">
      <c r="B24" s="574" t="str">
        <f>'knižničný fond'!B24</f>
        <v>SPOLU Neprof. Knižnice</v>
      </c>
      <c r="C24" s="575"/>
      <c r="D24" s="239">
        <f>SUM(D15:D23)</f>
        <v>471</v>
      </c>
      <c r="E24" s="239">
        <f aca="true" t="shared" si="3" ref="E24:AC24">SUM(E15:E23)</f>
        <v>381</v>
      </c>
      <c r="F24" s="239">
        <f t="shared" si="3"/>
        <v>0</v>
      </c>
      <c r="G24" s="239">
        <f t="shared" si="3"/>
        <v>0</v>
      </c>
      <c r="H24" s="239">
        <f t="shared" si="3"/>
        <v>0</v>
      </c>
      <c r="I24" s="239">
        <f t="shared" si="3"/>
        <v>0</v>
      </c>
      <c r="J24" s="239">
        <f t="shared" si="3"/>
        <v>0</v>
      </c>
      <c r="K24" s="239">
        <f t="shared" si="3"/>
        <v>0</v>
      </c>
      <c r="L24" s="239">
        <f t="shared" si="3"/>
        <v>0</v>
      </c>
      <c r="M24" s="239">
        <f t="shared" si="3"/>
        <v>0</v>
      </c>
      <c r="N24" s="239">
        <f t="shared" si="3"/>
        <v>0</v>
      </c>
      <c r="O24" s="239">
        <f t="shared" si="3"/>
        <v>0</v>
      </c>
      <c r="P24" s="239">
        <f t="shared" si="3"/>
        <v>0</v>
      </c>
      <c r="Q24" s="239">
        <f t="shared" si="3"/>
        <v>0</v>
      </c>
      <c r="R24" s="239">
        <f t="shared" si="3"/>
        <v>0</v>
      </c>
      <c r="S24" s="239">
        <f t="shared" si="3"/>
        <v>0</v>
      </c>
      <c r="T24" s="239">
        <f t="shared" si="3"/>
        <v>0</v>
      </c>
      <c r="U24" s="239">
        <f t="shared" si="3"/>
        <v>0</v>
      </c>
      <c r="V24" s="239">
        <f t="shared" si="3"/>
        <v>683</v>
      </c>
      <c r="W24" s="239">
        <f t="shared" si="3"/>
        <v>0</v>
      </c>
      <c r="X24" s="239">
        <f t="shared" si="3"/>
        <v>0</v>
      </c>
      <c r="Y24" s="239">
        <f t="shared" si="3"/>
        <v>0</v>
      </c>
      <c r="Z24" s="239">
        <f t="shared" si="3"/>
        <v>0</v>
      </c>
      <c r="AA24" s="239">
        <f t="shared" si="3"/>
        <v>0</v>
      </c>
      <c r="AB24" s="239">
        <f t="shared" si="3"/>
        <v>0</v>
      </c>
      <c r="AC24" s="239">
        <f t="shared" si="3"/>
        <v>1100</v>
      </c>
    </row>
    <row r="25" spans="2:29" ht="13.5" thickBot="1">
      <c r="B25" s="500" t="str">
        <f>'knižničný fond'!B25</f>
        <v>SPOLU - okr. SVIDNÍK</v>
      </c>
      <c r="C25" s="501"/>
      <c r="D25" s="77">
        <f>SUM(D8+D10+D13+D24)</f>
        <v>3285</v>
      </c>
      <c r="E25" s="77">
        <f aca="true" t="shared" si="4" ref="E25:AC25">SUM(E8+E10+E13+E24)</f>
        <v>1718</v>
      </c>
      <c r="F25" s="77">
        <f t="shared" si="4"/>
        <v>292</v>
      </c>
      <c r="G25" s="77">
        <f>SUM(G8+G10+G13+G24)</f>
        <v>226</v>
      </c>
      <c r="H25" s="77">
        <f t="shared" si="4"/>
        <v>46</v>
      </c>
      <c r="I25" s="77">
        <f t="shared" si="4"/>
        <v>12</v>
      </c>
      <c r="J25" s="77">
        <f t="shared" si="4"/>
        <v>54</v>
      </c>
      <c r="K25" s="77">
        <f t="shared" si="4"/>
        <v>233</v>
      </c>
      <c r="L25" s="77">
        <f t="shared" si="4"/>
        <v>16</v>
      </c>
      <c r="M25" s="77">
        <f t="shared" si="4"/>
        <v>2</v>
      </c>
      <c r="N25" s="77">
        <f t="shared" si="4"/>
        <v>4</v>
      </c>
      <c r="O25" s="77">
        <f t="shared" si="4"/>
        <v>0</v>
      </c>
      <c r="P25" s="77">
        <f t="shared" si="4"/>
        <v>9</v>
      </c>
      <c r="Q25" s="77">
        <f t="shared" si="4"/>
        <v>0</v>
      </c>
      <c r="R25" s="77">
        <f t="shared" si="4"/>
        <v>0</v>
      </c>
      <c r="S25" s="77">
        <f t="shared" si="4"/>
        <v>1</v>
      </c>
      <c r="T25" s="77">
        <f t="shared" si="4"/>
        <v>0</v>
      </c>
      <c r="U25" s="77">
        <f t="shared" si="4"/>
        <v>0</v>
      </c>
      <c r="V25" s="77">
        <f t="shared" si="4"/>
        <v>36226</v>
      </c>
      <c r="W25" s="77">
        <f t="shared" si="4"/>
        <v>6632</v>
      </c>
      <c r="X25" s="77">
        <f t="shared" si="4"/>
        <v>192</v>
      </c>
      <c r="Y25" s="77">
        <f t="shared" si="4"/>
        <v>1559</v>
      </c>
      <c r="Z25" s="77">
        <f t="shared" si="4"/>
        <v>364</v>
      </c>
      <c r="AA25" s="77">
        <f t="shared" si="4"/>
        <v>2445</v>
      </c>
      <c r="AB25" s="77">
        <f t="shared" si="4"/>
        <v>6756</v>
      </c>
      <c r="AC25" s="77">
        <f t="shared" si="4"/>
        <v>39473</v>
      </c>
    </row>
    <row r="26" spans="2:29" ht="13.5" thickBot="1">
      <c r="B26" s="592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5"/>
    </row>
    <row r="27" spans="2:29" ht="16.5" thickBot="1">
      <c r="B27" s="144" t="str">
        <f>'knižničný fond'!B27</f>
        <v>Okres STROPKOV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5"/>
    </row>
    <row r="28" spans="2:29" ht="13.5" thickBot="1">
      <c r="B28" s="67" t="str">
        <f>'knižničný fond'!B28</f>
        <v>Mestské knižnice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/>
    </row>
    <row r="29" spans="2:29" ht="13.5" thickBot="1">
      <c r="B29" s="147" t="str">
        <f>+'knižničný fond'!B29</f>
        <v>1.</v>
      </c>
      <c r="C29" s="148" t="str">
        <f>'knižničný fond'!C29</f>
        <v>Stropkov</v>
      </c>
      <c r="D29" s="149">
        <v>910</v>
      </c>
      <c r="E29" s="150">
        <v>332</v>
      </c>
      <c r="F29" s="150">
        <v>88</v>
      </c>
      <c r="G29" s="150">
        <v>36</v>
      </c>
      <c r="H29" s="150">
        <v>21</v>
      </c>
      <c r="I29" s="150"/>
      <c r="J29" s="150">
        <v>31</v>
      </c>
      <c r="K29" s="151">
        <v>71</v>
      </c>
      <c r="L29" s="245">
        <f>SUM(M29:U29)</f>
        <v>0</v>
      </c>
      <c r="M29" s="149"/>
      <c r="N29" s="151"/>
      <c r="O29" s="151"/>
      <c r="P29" s="151"/>
      <c r="Q29" s="151"/>
      <c r="R29" s="151"/>
      <c r="S29" s="151"/>
      <c r="T29" s="151"/>
      <c r="U29" s="151"/>
      <c r="V29" s="107">
        <v>20412</v>
      </c>
      <c r="W29" s="107">
        <v>4456</v>
      </c>
      <c r="X29" s="107"/>
      <c r="Y29" s="151">
        <v>737</v>
      </c>
      <c r="Z29" s="257"/>
      <c r="AA29" s="260"/>
      <c r="AB29" s="260">
        <v>1911</v>
      </c>
      <c r="AC29" s="365">
        <f>SUM(D29+L29+V29)</f>
        <v>21322</v>
      </c>
    </row>
    <row r="30" spans="2:29" ht="13.5" thickBot="1">
      <c r="B30" s="591" t="str">
        <f>'knižničný fond'!B30</f>
        <v>Neprofesionálne knižnice</v>
      </c>
      <c r="C30" s="50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135"/>
      <c r="AA30" s="135"/>
      <c r="AB30" s="135"/>
      <c r="AC30" s="146"/>
    </row>
    <row r="31" spans="2:29" ht="12.75">
      <c r="B31" s="93" t="str">
        <f>+'knižničný fond'!B31</f>
        <v>1.</v>
      </c>
      <c r="C31" s="105" t="str">
        <f>'knižničný fond'!C31</f>
        <v>Bukovce</v>
      </c>
      <c r="D31" s="103">
        <v>3</v>
      </c>
      <c r="E31" s="43">
        <v>2</v>
      </c>
      <c r="F31" s="43"/>
      <c r="G31" s="43"/>
      <c r="H31" s="43"/>
      <c r="I31" s="43"/>
      <c r="J31" s="43"/>
      <c r="K31" s="43"/>
      <c r="L31" s="244">
        <f>SUM(M31:U31)</f>
        <v>0</v>
      </c>
      <c r="M31" s="43"/>
      <c r="N31" s="104"/>
      <c r="O31" s="104"/>
      <c r="P31" s="104"/>
      <c r="Q31" s="104"/>
      <c r="R31" s="104"/>
      <c r="S31" s="104"/>
      <c r="T31" s="104"/>
      <c r="U31" s="151"/>
      <c r="V31" s="107">
        <v>3</v>
      </c>
      <c r="W31" s="107"/>
      <c r="X31" s="107"/>
      <c r="Y31" s="104"/>
      <c r="Z31" s="108"/>
      <c r="AA31" s="107"/>
      <c r="AB31" s="150"/>
      <c r="AC31" s="136">
        <f>SUM(D999+L31+V31)</f>
        <v>3</v>
      </c>
    </row>
    <row r="32" spans="2:29" ht="12.75">
      <c r="B32" s="97" t="str">
        <f>+'knižničný fond'!B32</f>
        <v>2.</v>
      </c>
      <c r="C32" s="109" t="str">
        <f>'knižničný fond'!C32</f>
        <v>Duplín</v>
      </c>
      <c r="D32" s="103">
        <v>11</v>
      </c>
      <c r="E32" s="43">
        <v>4</v>
      </c>
      <c r="F32" s="43"/>
      <c r="G32" s="43"/>
      <c r="H32" s="43"/>
      <c r="I32" s="43"/>
      <c r="J32" s="43"/>
      <c r="K32" s="43"/>
      <c r="L32" s="244">
        <f>SUM(M32:U32)</f>
        <v>0</v>
      </c>
      <c r="M32" s="43"/>
      <c r="N32" s="104"/>
      <c r="O32" s="104"/>
      <c r="P32" s="104"/>
      <c r="Q32" s="104"/>
      <c r="R32" s="104"/>
      <c r="S32" s="104"/>
      <c r="T32" s="104"/>
      <c r="U32" s="104"/>
      <c r="V32" s="107">
        <v>52</v>
      </c>
      <c r="W32" s="43"/>
      <c r="X32" s="43"/>
      <c r="Y32" s="104"/>
      <c r="Z32" s="104"/>
      <c r="AA32" s="43"/>
      <c r="AB32" s="43"/>
      <c r="AC32" s="136">
        <f>SUM(D1000+L32+V32)</f>
        <v>52</v>
      </c>
    </row>
    <row r="33" spans="2:29" ht="12.75">
      <c r="B33" s="97" t="str">
        <f>+'knižničný fond'!B33</f>
        <v>3.</v>
      </c>
      <c r="C33" s="109" t="str">
        <f>'knižničný fond'!C33</f>
        <v>Turany nad Ondavou</v>
      </c>
      <c r="D33" s="103">
        <v>37</v>
      </c>
      <c r="E33" s="43">
        <v>19</v>
      </c>
      <c r="F33" s="43"/>
      <c r="G33" s="43"/>
      <c r="H33" s="43"/>
      <c r="I33" s="43"/>
      <c r="J33" s="43"/>
      <c r="K33" s="43"/>
      <c r="L33" s="244">
        <f>SUM(M33:U33)</f>
        <v>0</v>
      </c>
      <c r="M33" s="43"/>
      <c r="N33" s="104"/>
      <c r="O33" s="104"/>
      <c r="P33" s="104"/>
      <c r="Q33" s="104"/>
      <c r="R33" s="104"/>
      <c r="S33" s="104"/>
      <c r="T33" s="104"/>
      <c r="U33" s="104"/>
      <c r="V33" s="107">
        <v>218</v>
      </c>
      <c r="W33" s="43"/>
      <c r="X33" s="43"/>
      <c r="Y33" s="104"/>
      <c r="Z33" s="104"/>
      <c r="AA33" s="43"/>
      <c r="AB33" s="43"/>
      <c r="AC33" s="136">
        <f>SUM(D1001+L33+V33)</f>
        <v>218</v>
      </c>
    </row>
    <row r="34" spans="2:29" ht="13.5" thickBot="1">
      <c r="B34" s="222" t="str">
        <f>+'knižničný fond'!B34</f>
        <v>4.</v>
      </c>
      <c r="C34" s="240">
        <f>'knižničný fond'!C34</f>
        <v>0</v>
      </c>
      <c r="D34" s="241"/>
      <c r="E34" s="242"/>
      <c r="F34" s="242"/>
      <c r="G34" s="242"/>
      <c r="H34" s="242"/>
      <c r="I34" s="242"/>
      <c r="J34" s="242"/>
      <c r="K34" s="242"/>
      <c r="L34" s="367">
        <f>SUM(M34:U34)</f>
        <v>0</v>
      </c>
      <c r="M34" s="242"/>
      <c r="N34" s="252"/>
      <c r="O34" s="252"/>
      <c r="P34" s="252"/>
      <c r="Q34" s="252"/>
      <c r="R34" s="252"/>
      <c r="S34" s="252"/>
      <c r="T34" s="252"/>
      <c r="U34" s="252"/>
      <c r="V34" s="242"/>
      <c r="W34" s="242"/>
      <c r="X34" s="242"/>
      <c r="Y34" s="252"/>
      <c r="Z34" s="252"/>
      <c r="AA34" s="242"/>
      <c r="AB34" s="242"/>
      <c r="AC34" s="351">
        <f>SUM(D1002+L34+V34)</f>
        <v>0</v>
      </c>
    </row>
    <row r="35" spans="2:29" ht="13.5" thickBot="1">
      <c r="B35" s="587" t="str">
        <f>'knižničný fond'!B35</f>
        <v>SPOLU - Neprof. knižnice</v>
      </c>
      <c r="C35" s="588"/>
      <c r="D35" s="243">
        <f>SUM(D31:D34)</f>
        <v>51</v>
      </c>
      <c r="E35" s="243">
        <f aca="true" t="shared" si="5" ref="E35:AC35">SUM(E31:E34)</f>
        <v>25</v>
      </c>
      <c r="F35" s="243">
        <f t="shared" si="5"/>
        <v>0</v>
      </c>
      <c r="G35" s="243">
        <f t="shared" si="5"/>
        <v>0</v>
      </c>
      <c r="H35" s="243">
        <f t="shared" si="5"/>
        <v>0</v>
      </c>
      <c r="I35" s="243">
        <f t="shared" si="5"/>
        <v>0</v>
      </c>
      <c r="J35" s="243">
        <f t="shared" si="5"/>
        <v>0</v>
      </c>
      <c r="K35" s="243">
        <f t="shared" si="5"/>
        <v>0</v>
      </c>
      <c r="L35" s="243">
        <f t="shared" si="5"/>
        <v>0</v>
      </c>
      <c r="M35" s="243">
        <f t="shared" si="5"/>
        <v>0</v>
      </c>
      <c r="N35" s="243">
        <f t="shared" si="5"/>
        <v>0</v>
      </c>
      <c r="O35" s="243">
        <f t="shared" si="5"/>
        <v>0</v>
      </c>
      <c r="P35" s="243">
        <f t="shared" si="5"/>
        <v>0</v>
      </c>
      <c r="Q35" s="243">
        <f t="shared" si="5"/>
        <v>0</v>
      </c>
      <c r="R35" s="243">
        <f t="shared" si="5"/>
        <v>0</v>
      </c>
      <c r="S35" s="243">
        <f t="shared" si="5"/>
        <v>0</v>
      </c>
      <c r="T35" s="243">
        <f t="shared" si="5"/>
        <v>0</v>
      </c>
      <c r="U35" s="243">
        <f t="shared" si="5"/>
        <v>0</v>
      </c>
      <c r="V35" s="243">
        <f t="shared" si="5"/>
        <v>273</v>
      </c>
      <c r="W35" s="243">
        <f t="shared" si="5"/>
        <v>0</v>
      </c>
      <c r="X35" s="243">
        <f t="shared" si="5"/>
        <v>0</v>
      </c>
      <c r="Y35" s="243">
        <f t="shared" si="5"/>
        <v>0</v>
      </c>
      <c r="Z35" s="243">
        <f t="shared" si="5"/>
        <v>0</v>
      </c>
      <c r="AA35" s="243">
        <f t="shared" si="5"/>
        <v>0</v>
      </c>
      <c r="AB35" s="243">
        <f t="shared" si="5"/>
        <v>0</v>
      </c>
      <c r="AC35" s="243">
        <f t="shared" si="5"/>
        <v>273</v>
      </c>
    </row>
    <row r="36" spans="2:29" ht="13.5" thickBot="1">
      <c r="B36" s="500" t="str">
        <f>'knižničný fond'!B36</f>
        <v>SPOLU - okr. STROPKOV</v>
      </c>
      <c r="C36" s="501"/>
      <c r="D36" s="77">
        <f>SUM(D29+D35)</f>
        <v>961</v>
      </c>
      <c r="E36" s="77">
        <f aca="true" t="shared" si="6" ref="E36:AC36">SUM(E29+E35)</f>
        <v>357</v>
      </c>
      <c r="F36" s="77">
        <f t="shared" si="6"/>
        <v>88</v>
      </c>
      <c r="G36" s="77">
        <f t="shared" si="6"/>
        <v>36</v>
      </c>
      <c r="H36" s="77">
        <f t="shared" si="6"/>
        <v>21</v>
      </c>
      <c r="I36" s="77">
        <f t="shared" si="6"/>
        <v>0</v>
      </c>
      <c r="J36" s="77">
        <f t="shared" si="6"/>
        <v>31</v>
      </c>
      <c r="K36" s="77">
        <f t="shared" si="6"/>
        <v>71</v>
      </c>
      <c r="L36" s="77">
        <f t="shared" si="6"/>
        <v>0</v>
      </c>
      <c r="M36" s="77">
        <f t="shared" si="6"/>
        <v>0</v>
      </c>
      <c r="N36" s="77">
        <f t="shared" si="6"/>
        <v>0</v>
      </c>
      <c r="O36" s="77">
        <f t="shared" si="6"/>
        <v>0</v>
      </c>
      <c r="P36" s="77">
        <f t="shared" si="6"/>
        <v>0</v>
      </c>
      <c r="Q36" s="77">
        <f t="shared" si="6"/>
        <v>0</v>
      </c>
      <c r="R36" s="77">
        <f t="shared" si="6"/>
        <v>0</v>
      </c>
      <c r="S36" s="77">
        <f t="shared" si="6"/>
        <v>0</v>
      </c>
      <c r="T36" s="77">
        <f t="shared" si="6"/>
        <v>0</v>
      </c>
      <c r="U36" s="77">
        <f t="shared" si="6"/>
        <v>0</v>
      </c>
      <c r="V36" s="77">
        <f t="shared" si="6"/>
        <v>20685</v>
      </c>
      <c r="W36" s="77">
        <f t="shared" si="6"/>
        <v>4456</v>
      </c>
      <c r="X36" s="77">
        <f t="shared" si="6"/>
        <v>0</v>
      </c>
      <c r="Y36" s="77">
        <f t="shared" si="6"/>
        <v>737</v>
      </c>
      <c r="Z36" s="77">
        <f t="shared" si="6"/>
        <v>0</v>
      </c>
      <c r="AA36" s="77">
        <f t="shared" si="6"/>
        <v>0</v>
      </c>
      <c r="AB36" s="77">
        <f t="shared" si="6"/>
        <v>1911</v>
      </c>
      <c r="AC36" s="77">
        <f t="shared" si="6"/>
        <v>21595</v>
      </c>
    </row>
  </sheetData>
  <sheetProtection/>
  <mergeCells count="42">
    <mergeCell ref="AA4:AA6"/>
    <mergeCell ref="U4:U6"/>
    <mergeCell ref="R4:R6"/>
    <mergeCell ref="N4:N6"/>
    <mergeCell ref="B36:C36"/>
    <mergeCell ref="B35:C35"/>
    <mergeCell ref="K4:K6"/>
    <mergeCell ref="B30:C30"/>
    <mergeCell ref="B26:AC26"/>
    <mergeCell ref="G4:G6"/>
    <mergeCell ref="S4:S6"/>
    <mergeCell ref="AC2:AC6"/>
    <mergeCell ref="W3:AA3"/>
    <mergeCell ref="D2:E2"/>
    <mergeCell ref="Z4:Z6"/>
    <mergeCell ref="AB4:AB6"/>
    <mergeCell ref="Q4:Q6"/>
    <mergeCell ref="T4:T6"/>
    <mergeCell ref="Y4:Y6"/>
    <mergeCell ref="J4:J6"/>
    <mergeCell ref="X4:X6"/>
    <mergeCell ref="W4:W6"/>
    <mergeCell ref="G3:J3"/>
    <mergeCell ref="E3:E6"/>
    <mergeCell ref="W2:AB2"/>
    <mergeCell ref="M4:M6"/>
    <mergeCell ref="B25:C25"/>
    <mergeCell ref="L3:L6"/>
    <mergeCell ref="B13:C13"/>
    <mergeCell ref="B24:C24"/>
    <mergeCell ref="O4:O6"/>
    <mergeCell ref="B2:C6"/>
    <mergeCell ref="B11:C11"/>
    <mergeCell ref="L2:U2"/>
    <mergeCell ref="F2:K2"/>
    <mergeCell ref="I4:I6"/>
    <mergeCell ref="V2:V6"/>
    <mergeCell ref="M3:U3"/>
    <mergeCell ref="F3:F6"/>
    <mergeCell ref="H4:H6"/>
    <mergeCell ref="P4:P6"/>
    <mergeCell ref="D3:D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orientation="landscape" paperSize="9" scale="41" r:id="rId1"/>
  <ignoredErrors>
    <ignoredError sqref="L12 L10" formulaRange="1" unlockedFormula="1"/>
    <ignoredError sqref="L8 L15:L23 L29 L31:L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7">
    <pageSetUpPr fitToPage="1"/>
  </sheetPr>
  <dimension ref="B2:Z36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1" sqref="X21"/>
    </sheetView>
  </sheetViews>
  <sheetFormatPr defaultColWidth="9.00390625" defaultRowHeight="12.75"/>
  <cols>
    <col min="1" max="1" width="3.75390625" style="86" customWidth="1"/>
    <col min="2" max="2" width="3.625" style="86" customWidth="1"/>
    <col min="3" max="3" width="21.375" style="86" customWidth="1"/>
    <col min="4" max="10" width="9.125" style="86" customWidth="1"/>
    <col min="11" max="12" width="10.25390625" style="86" customWidth="1"/>
    <col min="13" max="23" width="11.375" style="86" customWidth="1"/>
    <col min="24" max="24" width="9.25390625" style="86" customWidth="1"/>
    <col min="25" max="16384" width="9.125" style="86" customWidth="1"/>
  </cols>
  <sheetData>
    <row r="1" ht="12.75" customHeight="1" thickBot="1"/>
    <row r="2" spans="2:24" ht="28.5" customHeight="1" thickBot="1">
      <c r="B2" s="576" t="s">
        <v>107</v>
      </c>
      <c r="C2" s="601"/>
      <c r="D2" s="607" t="s">
        <v>146</v>
      </c>
      <c r="E2" s="399"/>
      <c r="F2" s="400"/>
      <c r="G2" s="609" t="s">
        <v>149</v>
      </c>
      <c r="H2" s="612" t="s">
        <v>150</v>
      </c>
      <c r="I2" s="612" t="s">
        <v>151</v>
      </c>
      <c r="J2" s="602" t="s">
        <v>152</v>
      </c>
      <c r="K2" s="584" t="s">
        <v>153</v>
      </c>
      <c r="L2" s="562" t="s">
        <v>154</v>
      </c>
      <c r="M2" s="584" t="s">
        <v>155</v>
      </c>
      <c r="N2" s="584" t="s">
        <v>156</v>
      </c>
      <c r="O2" s="562" t="s">
        <v>157</v>
      </c>
      <c r="P2" s="614" t="s">
        <v>158</v>
      </c>
      <c r="Q2" s="562" t="s">
        <v>159</v>
      </c>
      <c r="R2" s="562" t="s">
        <v>160</v>
      </c>
      <c r="S2" s="562" t="s">
        <v>161</v>
      </c>
      <c r="T2" s="562" t="s">
        <v>162</v>
      </c>
      <c r="U2" s="562" t="s">
        <v>61</v>
      </c>
      <c r="V2" s="562" t="s">
        <v>63</v>
      </c>
      <c r="W2" s="562" t="s">
        <v>53</v>
      </c>
      <c r="X2" s="596" t="s">
        <v>10</v>
      </c>
    </row>
    <row r="3" spans="2:24" ht="14.25" customHeight="1">
      <c r="B3" s="578"/>
      <c r="C3" s="579"/>
      <c r="D3" s="599" t="s">
        <v>120</v>
      </c>
      <c r="E3" s="608" t="s">
        <v>7</v>
      </c>
      <c r="F3" s="447"/>
      <c r="G3" s="610"/>
      <c r="H3" s="489"/>
      <c r="I3" s="573"/>
      <c r="J3" s="603"/>
      <c r="K3" s="605"/>
      <c r="L3" s="494"/>
      <c r="M3" s="585"/>
      <c r="N3" s="585"/>
      <c r="O3" s="494"/>
      <c r="P3" s="615"/>
      <c r="Q3" s="494"/>
      <c r="R3" s="494"/>
      <c r="S3" s="494"/>
      <c r="T3" s="494"/>
      <c r="U3" s="494"/>
      <c r="V3" s="494"/>
      <c r="W3" s="494"/>
      <c r="X3" s="597"/>
    </row>
    <row r="4" spans="2:24" ht="12.75" customHeight="1">
      <c r="B4" s="578"/>
      <c r="C4" s="579"/>
      <c r="D4" s="494"/>
      <c r="E4" s="600" t="s">
        <v>147</v>
      </c>
      <c r="F4" s="606" t="s">
        <v>148</v>
      </c>
      <c r="G4" s="610"/>
      <c r="H4" s="489"/>
      <c r="I4" s="573"/>
      <c r="J4" s="603"/>
      <c r="K4" s="605"/>
      <c r="L4" s="494"/>
      <c r="M4" s="585"/>
      <c r="N4" s="585"/>
      <c r="O4" s="494"/>
      <c r="P4" s="615"/>
      <c r="Q4" s="494"/>
      <c r="R4" s="494"/>
      <c r="S4" s="494"/>
      <c r="T4" s="494"/>
      <c r="U4" s="494"/>
      <c r="V4" s="494"/>
      <c r="W4" s="494"/>
      <c r="X4" s="597"/>
    </row>
    <row r="5" spans="2:24" ht="12.75" customHeight="1">
      <c r="B5" s="578"/>
      <c r="C5" s="579"/>
      <c r="D5" s="494"/>
      <c r="E5" s="494"/>
      <c r="F5" s="475"/>
      <c r="G5" s="610"/>
      <c r="H5" s="489"/>
      <c r="I5" s="573"/>
      <c r="J5" s="603"/>
      <c r="K5" s="605"/>
      <c r="L5" s="494"/>
      <c r="M5" s="585"/>
      <c r="N5" s="585"/>
      <c r="O5" s="494"/>
      <c r="P5" s="615"/>
      <c r="Q5" s="494"/>
      <c r="R5" s="494"/>
      <c r="S5" s="494"/>
      <c r="T5" s="494"/>
      <c r="U5" s="494"/>
      <c r="V5" s="494"/>
      <c r="W5" s="494"/>
      <c r="X5" s="597"/>
    </row>
    <row r="6" spans="2:24" ht="24" customHeight="1" thickBot="1">
      <c r="B6" s="578"/>
      <c r="C6" s="579"/>
      <c r="D6" s="495"/>
      <c r="E6" s="495"/>
      <c r="F6" s="476"/>
      <c r="G6" s="611"/>
      <c r="H6" s="490"/>
      <c r="I6" s="613"/>
      <c r="J6" s="604"/>
      <c r="K6" s="605"/>
      <c r="L6" s="495"/>
      <c r="M6" s="585"/>
      <c r="N6" s="585"/>
      <c r="O6" s="495"/>
      <c r="P6" s="616"/>
      <c r="Q6" s="495"/>
      <c r="R6" s="495"/>
      <c r="S6" s="495"/>
      <c r="T6" s="495"/>
      <c r="U6" s="495"/>
      <c r="V6" s="495"/>
      <c r="W6" s="495"/>
      <c r="X6" s="598"/>
    </row>
    <row r="7" spans="2:24" ht="16.5" thickBot="1">
      <c r="B7" s="87" t="str">
        <f>'knižničný fond'!B7</f>
        <v>Okres SVIDNÍK</v>
      </c>
      <c r="C7" s="88"/>
      <c r="D7" s="88"/>
      <c r="E7" s="143"/>
      <c r="F7" s="143"/>
      <c r="G7" s="143"/>
      <c r="H7" s="143"/>
      <c r="I7" s="143"/>
      <c r="J7" s="143"/>
      <c r="K7" s="88"/>
      <c r="L7" s="88"/>
      <c r="M7" s="88"/>
      <c r="N7" s="88"/>
      <c r="O7" s="134"/>
      <c r="P7" s="88"/>
      <c r="Q7" s="88"/>
      <c r="R7" s="253"/>
      <c r="S7" s="88"/>
      <c r="T7" s="88"/>
      <c r="U7" s="88"/>
      <c r="V7" s="88"/>
      <c r="W7" s="88"/>
      <c r="X7" s="89"/>
    </row>
    <row r="8" spans="2:24" ht="13.5" thickBot="1">
      <c r="B8" s="90" t="str">
        <f>+'knižničný fond'!B8</f>
        <v>1.</v>
      </c>
      <c r="C8" s="102" t="str">
        <f>'knižničný fond'!C8</f>
        <v>Svidník</v>
      </c>
      <c r="D8" s="267">
        <f>SUM(E8:F8)</f>
        <v>11</v>
      </c>
      <c r="E8" s="103">
        <v>10</v>
      </c>
      <c r="F8" s="140">
        <v>1</v>
      </c>
      <c r="G8" s="103">
        <v>1</v>
      </c>
      <c r="H8" s="43">
        <v>1</v>
      </c>
      <c r="I8" s="43">
        <v>7</v>
      </c>
      <c r="J8" s="43">
        <v>7</v>
      </c>
      <c r="K8" s="43">
        <v>1</v>
      </c>
      <c r="L8" s="104">
        <v>1</v>
      </c>
      <c r="M8" s="104">
        <v>4764</v>
      </c>
      <c r="N8" s="104">
        <v>1</v>
      </c>
      <c r="O8" s="260"/>
      <c r="P8" s="260">
        <v>1</v>
      </c>
      <c r="Q8" s="260">
        <v>951</v>
      </c>
      <c r="R8" s="260"/>
      <c r="S8" s="260"/>
      <c r="T8" s="260"/>
      <c r="U8" s="260"/>
      <c r="V8" s="256">
        <v>132</v>
      </c>
      <c r="W8" s="272">
        <v>11179</v>
      </c>
      <c r="X8" s="133">
        <f>SUM(D8,G8:W8)</f>
        <v>17057</v>
      </c>
    </row>
    <row r="9" spans="2:24" ht="13.5" thickBot="1">
      <c r="B9" s="67" t="str">
        <f>'knižničný fond'!B9</f>
        <v>Mestské knižnice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37"/>
      <c r="P9" s="135"/>
      <c r="Q9" s="135"/>
      <c r="R9" s="135"/>
      <c r="S9" s="135"/>
      <c r="T9" s="135"/>
      <c r="U9" s="135"/>
      <c r="V9" s="135"/>
      <c r="W9" s="135"/>
      <c r="X9" s="45"/>
    </row>
    <row r="10" spans="2:24" ht="13.5" thickBot="1">
      <c r="B10" s="93" t="str">
        <f>+'knižničný fond'!B10</f>
        <v>1.</v>
      </c>
      <c r="C10" s="105" t="str">
        <f>'knižničný fond'!C10</f>
        <v>Giraltovce</v>
      </c>
      <c r="D10" s="267">
        <f>SUM(E10:F10)</f>
        <v>0</v>
      </c>
      <c r="E10" s="106"/>
      <c r="F10" s="140"/>
      <c r="G10" s="106">
        <v>0</v>
      </c>
      <c r="H10" s="107">
        <v>1</v>
      </c>
      <c r="I10" s="107">
        <v>8</v>
      </c>
      <c r="J10" s="107">
        <v>8</v>
      </c>
      <c r="K10" s="107">
        <v>1</v>
      </c>
      <c r="L10" s="108">
        <v>0</v>
      </c>
      <c r="M10" s="108"/>
      <c r="N10" s="108">
        <v>1</v>
      </c>
      <c r="O10" s="260"/>
      <c r="P10" s="260">
        <v>0</v>
      </c>
      <c r="Q10" s="260"/>
      <c r="R10" s="260"/>
      <c r="S10" s="272">
        <v>0</v>
      </c>
      <c r="T10" s="272"/>
      <c r="U10" s="272"/>
      <c r="V10" s="272"/>
      <c r="W10" s="272">
        <v>4084</v>
      </c>
      <c r="X10" s="136">
        <f>SUM(D10,G10:W10)</f>
        <v>4103</v>
      </c>
    </row>
    <row r="11" spans="2:24" ht="13.5" thickBot="1">
      <c r="B11" s="496" t="str">
        <f>'knižničný fond'!B11</f>
        <v>Profesionálne knižnice</v>
      </c>
      <c r="C11" s="49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35"/>
      <c r="P11" s="135"/>
      <c r="Q11" s="135"/>
      <c r="R11" s="135"/>
      <c r="S11" s="135"/>
      <c r="T11" s="135"/>
      <c r="U11" s="135"/>
      <c r="V11" s="135"/>
      <c r="W11" s="135"/>
      <c r="X11" s="45"/>
    </row>
    <row r="12" spans="2:24" ht="13.5" thickBot="1">
      <c r="B12" s="369" t="str">
        <f>'knižničný fond'!B12</f>
        <v>1.</v>
      </c>
      <c r="C12" s="365" t="str">
        <f>'knižničný fond'!C12</f>
        <v>Okrúhle</v>
      </c>
      <c r="D12" s="267">
        <f>SUM(E12:F12)</f>
        <v>0</v>
      </c>
      <c r="E12" s="256"/>
      <c r="F12" s="140"/>
      <c r="G12" s="256">
        <v>0</v>
      </c>
      <c r="H12" s="260">
        <v>1</v>
      </c>
      <c r="I12" s="260">
        <v>1</v>
      </c>
      <c r="J12" s="256">
        <v>1</v>
      </c>
      <c r="K12" s="256">
        <v>0</v>
      </c>
      <c r="L12" s="380">
        <v>0</v>
      </c>
      <c r="M12" s="257"/>
      <c r="N12" s="257">
        <v>0</v>
      </c>
      <c r="O12" s="260"/>
      <c r="P12" s="260">
        <v>0</v>
      </c>
      <c r="Q12" s="260"/>
      <c r="R12" s="260"/>
      <c r="S12" s="272"/>
      <c r="T12" s="263"/>
      <c r="U12" s="263"/>
      <c r="V12" s="263"/>
      <c r="W12" s="380">
        <v>629</v>
      </c>
      <c r="X12" s="381">
        <f>SUM(D12,G12:W12)</f>
        <v>632</v>
      </c>
    </row>
    <row r="13" spans="2:24" ht="13.5" thickBot="1">
      <c r="B13" s="574" t="str">
        <f>'knižničný fond'!B13</f>
        <v>SPOLU - Prof. knižnice</v>
      </c>
      <c r="C13" s="575"/>
      <c r="D13" s="306">
        <f aca="true" t="shared" si="0" ref="D13:X13">SUM(D12:D12)</f>
        <v>0</v>
      </c>
      <c r="E13" s="306">
        <f t="shared" si="0"/>
        <v>0</v>
      </c>
      <c r="F13" s="306">
        <f t="shared" si="0"/>
        <v>0</v>
      </c>
      <c r="G13" s="306">
        <f t="shared" si="0"/>
        <v>0</v>
      </c>
      <c r="H13" s="306">
        <f t="shared" si="0"/>
        <v>1</v>
      </c>
      <c r="I13" s="306">
        <f t="shared" si="0"/>
        <v>1</v>
      </c>
      <c r="J13" s="306">
        <f t="shared" si="0"/>
        <v>1</v>
      </c>
      <c r="K13" s="306">
        <f t="shared" si="0"/>
        <v>0</v>
      </c>
      <c r="L13" s="306">
        <f t="shared" si="0"/>
        <v>0</v>
      </c>
      <c r="M13" s="306">
        <f t="shared" si="0"/>
        <v>0</v>
      </c>
      <c r="N13" s="306">
        <f t="shared" si="0"/>
        <v>0</v>
      </c>
      <c r="O13" s="306">
        <f t="shared" si="0"/>
        <v>0</v>
      </c>
      <c r="P13" s="306">
        <f t="shared" si="0"/>
        <v>0</v>
      </c>
      <c r="Q13" s="306">
        <f t="shared" si="0"/>
        <v>0</v>
      </c>
      <c r="R13" s="306">
        <f t="shared" si="0"/>
        <v>0</v>
      </c>
      <c r="S13" s="306">
        <f t="shared" si="0"/>
        <v>0</v>
      </c>
      <c r="T13" s="306">
        <f t="shared" si="0"/>
        <v>0</v>
      </c>
      <c r="U13" s="306">
        <f t="shared" si="0"/>
        <v>0</v>
      </c>
      <c r="V13" s="306">
        <f t="shared" si="0"/>
        <v>0</v>
      </c>
      <c r="W13" s="306">
        <f t="shared" si="0"/>
        <v>629</v>
      </c>
      <c r="X13" s="306">
        <f t="shared" si="0"/>
        <v>632</v>
      </c>
    </row>
    <row r="14" spans="2:24" ht="13.5" thickBot="1">
      <c r="B14" s="67" t="str">
        <f>'knižničný fond'!B14</f>
        <v>Neprofesionálne knižnice</v>
      </c>
      <c r="C14" s="44"/>
      <c r="D14" s="44"/>
      <c r="E14" s="44"/>
      <c r="F14" s="44"/>
      <c r="G14" s="44"/>
      <c r="H14" s="44"/>
      <c r="I14" s="135"/>
      <c r="J14" s="135"/>
      <c r="K14" s="44"/>
      <c r="L14" s="44"/>
      <c r="M14" s="44"/>
      <c r="N14" s="44"/>
      <c r="O14" s="250"/>
      <c r="P14" s="137"/>
      <c r="Q14" s="137"/>
      <c r="R14" s="137"/>
      <c r="S14" s="137"/>
      <c r="T14" s="137"/>
      <c r="U14" s="137"/>
      <c r="V14" s="137"/>
      <c r="W14" s="135"/>
      <c r="X14" s="45"/>
    </row>
    <row r="15" spans="2:24" ht="12.75">
      <c r="B15" s="93" t="str">
        <f>+'knižničný fond'!B15</f>
        <v>1.</v>
      </c>
      <c r="C15" s="105" t="str">
        <f>'knižničný fond'!C15</f>
        <v>Kalnište</v>
      </c>
      <c r="D15" s="315">
        <f>SUM(E15:F15)</f>
        <v>0</v>
      </c>
      <c r="E15" s="106"/>
      <c r="F15" s="138"/>
      <c r="G15" s="106">
        <v>0</v>
      </c>
      <c r="H15" s="107">
        <v>0</v>
      </c>
      <c r="I15" s="107"/>
      <c r="J15" s="107"/>
      <c r="K15" s="114">
        <v>0</v>
      </c>
      <c r="L15" s="248">
        <v>0</v>
      </c>
      <c r="M15" s="108"/>
      <c r="N15" s="108">
        <v>1</v>
      </c>
      <c r="O15" s="43"/>
      <c r="P15" s="43">
        <v>0</v>
      </c>
      <c r="Q15" s="43"/>
      <c r="R15" s="43"/>
      <c r="S15" s="43">
        <v>0</v>
      </c>
      <c r="T15" s="43"/>
      <c r="U15" s="43"/>
      <c r="V15" s="43"/>
      <c r="W15" s="271">
        <v>549</v>
      </c>
      <c r="X15" s="95">
        <f>SUM(D15,G15:W15)</f>
        <v>550</v>
      </c>
    </row>
    <row r="16" spans="2:24" ht="12.75">
      <c r="B16" s="97" t="str">
        <f>+'knižničný fond'!B16</f>
        <v>2.</v>
      </c>
      <c r="C16" s="109" t="str">
        <f>'knižničný fond'!C16</f>
        <v>Kračúnovce</v>
      </c>
      <c r="D16" s="318">
        <f aca="true" t="shared" si="1" ref="D16:D23">SUM(E16:F16)</f>
        <v>0</v>
      </c>
      <c r="E16" s="103"/>
      <c r="F16" s="139"/>
      <c r="G16" s="103">
        <v>0</v>
      </c>
      <c r="H16" s="43">
        <v>0</v>
      </c>
      <c r="I16" s="43"/>
      <c r="J16" s="43"/>
      <c r="K16" s="115">
        <v>0</v>
      </c>
      <c r="L16" s="249">
        <v>0</v>
      </c>
      <c r="M16" s="104"/>
      <c r="N16" s="104">
        <v>0</v>
      </c>
      <c r="O16" s="43"/>
      <c r="P16" s="43">
        <v>0</v>
      </c>
      <c r="Q16" s="43"/>
      <c r="R16" s="43"/>
      <c r="S16" s="43">
        <v>0</v>
      </c>
      <c r="T16" s="43"/>
      <c r="U16" s="43"/>
      <c r="V16" s="43"/>
      <c r="W16" s="264">
        <v>1223</v>
      </c>
      <c r="X16" s="95">
        <f aca="true" t="shared" si="2" ref="X16:X23">SUM(D16,G16:W16)</f>
        <v>1223</v>
      </c>
    </row>
    <row r="17" spans="2:24" ht="12.75">
      <c r="B17" s="97" t="str">
        <f>+'knižničný fond'!B17</f>
        <v>3.</v>
      </c>
      <c r="C17" s="109" t="str">
        <f>'knižničný fond'!C17</f>
        <v>Krajná Bystrá</v>
      </c>
      <c r="D17" s="318">
        <f t="shared" si="1"/>
        <v>0</v>
      </c>
      <c r="E17" s="103"/>
      <c r="F17" s="139"/>
      <c r="G17" s="103">
        <v>0</v>
      </c>
      <c r="H17" s="43">
        <v>0</v>
      </c>
      <c r="I17" s="43"/>
      <c r="J17" s="43"/>
      <c r="K17" s="115">
        <v>0</v>
      </c>
      <c r="L17" s="249">
        <v>0</v>
      </c>
      <c r="M17" s="104"/>
      <c r="N17" s="104">
        <v>0</v>
      </c>
      <c r="O17" s="43"/>
      <c r="P17" s="43">
        <v>0</v>
      </c>
      <c r="Q17" s="43"/>
      <c r="R17" s="43"/>
      <c r="S17" s="43">
        <v>0</v>
      </c>
      <c r="T17" s="43"/>
      <c r="U17" s="43"/>
      <c r="V17" s="43"/>
      <c r="W17" s="264">
        <v>421</v>
      </c>
      <c r="X17" s="95">
        <f t="shared" si="2"/>
        <v>421</v>
      </c>
    </row>
    <row r="18" spans="2:24" ht="12.75">
      <c r="B18" s="97" t="str">
        <f>+'knižničný fond'!B18</f>
        <v>4.</v>
      </c>
      <c r="C18" s="109" t="str">
        <f>'knižničný fond'!C18</f>
        <v>Kružlová</v>
      </c>
      <c r="D18" s="318">
        <f t="shared" si="1"/>
        <v>0</v>
      </c>
      <c r="E18" s="103"/>
      <c r="F18" s="139"/>
      <c r="G18" s="103">
        <v>0</v>
      </c>
      <c r="H18" s="43">
        <v>0</v>
      </c>
      <c r="I18" s="43"/>
      <c r="J18" s="43"/>
      <c r="K18" s="115">
        <v>0</v>
      </c>
      <c r="L18" s="249">
        <v>0</v>
      </c>
      <c r="M18" s="104"/>
      <c r="N18" s="104">
        <v>0</v>
      </c>
      <c r="O18" s="43"/>
      <c r="P18" s="43">
        <v>0</v>
      </c>
      <c r="Q18" s="43"/>
      <c r="R18" s="43"/>
      <c r="S18" s="43">
        <v>0</v>
      </c>
      <c r="T18" s="43"/>
      <c r="U18" s="43"/>
      <c r="V18" s="43"/>
      <c r="W18" s="264">
        <v>679</v>
      </c>
      <c r="X18" s="95">
        <f t="shared" si="2"/>
        <v>679</v>
      </c>
    </row>
    <row r="19" spans="2:24" ht="12.75">
      <c r="B19" s="97" t="str">
        <f>+'knižničný fond'!B19</f>
        <v>5.</v>
      </c>
      <c r="C19" s="109" t="str">
        <f>'knižničný fond'!C19</f>
        <v>Ladomirová</v>
      </c>
      <c r="D19" s="318">
        <f t="shared" si="1"/>
        <v>0</v>
      </c>
      <c r="E19" s="103"/>
      <c r="F19" s="139"/>
      <c r="G19" s="103">
        <v>0</v>
      </c>
      <c r="H19" s="43">
        <v>0</v>
      </c>
      <c r="I19" s="43"/>
      <c r="J19" s="43"/>
      <c r="K19" s="115">
        <v>0</v>
      </c>
      <c r="L19" s="249">
        <v>0</v>
      </c>
      <c r="M19" s="104"/>
      <c r="N19" s="104">
        <v>0</v>
      </c>
      <c r="O19" s="43"/>
      <c r="P19" s="43">
        <v>0</v>
      </c>
      <c r="Q19" s="43"/>
      <c r="R19" s="43"/>
      <c r="S19" s="43">
        <v>0</v>
      </c>
      <c r="T19" s="43"/>
      <c r="U19" s="43"/>
      <c r="V19" s="43"/>
      <c r="W19" s="264">
        <v>1046</v>
      </c>
      <c r="X19" s="95">
        <f t="shared" si="2"/>
        <v>1046</v>
      </c>
    </row>
    <row r="20" spans="2:24" ht="12.75">
      <c r="B20" s="97" t="str">
        <f>+'knižničný fond'!B20</f>
        <v>6.</v>
      </c>
      <c r="C20" s="109" t="str">
        <f>'knižničný fond'!C20</f>
        <v>Rakovčík</v>
      </c>
      <c r="D20" s="318">
        <f t="shared" si="1"/>
        <v>0</v>
      </c>
      <c r="E20" s="103"/>
      <c r="F20" s="139"/>
      <c r="G20" s="103">
        <v>1</v>
      </c>
      <c r="H20" s="43">
        <v>0</v>
      </c>
      <c r="I20" s="43"/>
      <c r="J20" s="43"/>
      <c r="K20" s="115">
        <v>0</v>
      </c>
      <c r="L20" s="249">
        <v>0</v>
      </c>
      <c r="M20" s="104"/>
      <c r="N20" s="104">
        <v>0</v>
      </c>
      <c r="O20" s="43"/>
      <c r="P20" s="43">
        <v>0</v>
      </c>
      <c r="Q20" s="43"/>
      <c r="R20" s="43"/>
      <c r="S20" s="43">
        <v>0</v>
      </c>
      <c r="T20" s="43"/>
      <c r="U20" s="43"/>
      <c r="V20" s="43"/>
      <c r="W20" s="264">
        <v>151</v>
      </c>
      <c r="X20" s="95">
        <f t="shared" si="2"/>
        <v>152</v>
      </c>
    </row>
    <row r="21" spans="2:24" ht="12.75">
      <c r="B21" s="97" t="str">
        <f>+'knižničný fond'!B21</f>
        <v>7.</v>
      </c>
      <c r="C21" s="109" t="str">
        <f>'knižničný fond'!C21</f>
        <v>Soboš</v>
      </c>
      <c r="D21" s="318">
        <f t="shared" si="1"/>
        <v>0</v>
      </c>
      <c r="E21" s="103"/>
      <c r="F21" s="139"/>
      <c r="G21" s="103">
        <v>0</v>
      </c>
      <c r="H21" s="43">
        <v>1</v>
      </c>
      <c r="I21" s="43"/>
      <c r="J21" s="43"/>
      <c r="K21" s="115">
        <v>1</v>
      </c>
      <c r="L21" s="249">
        <v>0</v>
      </c>
      <c r="M21" s="104"/>
      <c r="N21" s="104">
        <v>0</v>
      </c>
      <c r="O21" s="43"/>
      <c r="P21" s="43">
        <v>0</v>
      </c>
      <c r="Q21" s="43"/>
      <c r="R21" s="43"/>
      <c r="S21" s="43">
        <v>0</v>
      </c>
      <c r="T21" s="43"/>
      <c r="U21" s="43"/>
      <c r="V21" s="43"/>
      <c r="W21" s="264">
        <v>150</v>
      </c>
      <c r="X21" s="95">
        <f t="shared" si="2"/>
        <v>152</v>
      </c>
    </row>
    <row r="22" spans="2:24" ht="12.75">
      <c r="B22" s="97" t="str">
        <f>+'knižničný fond'!B22</f>
        <v>8.</v>
      </c>
      <c r="C22" s="109" t="str">
        <f>'knižničný fond'!C22</f>
        <v>Vyšný Mirošov</v>
      </c>
      <c r="D22" s="318">
        <f t="shared" si="1"/>
        <v>0</v>
      </c>
      <c r="E22" s="103"/>
      <c r="F22" s="139"/>
      <c r="G22" s="103">
        <v>0</v>
      </c>
      <c r="H22" s="43">
        <v>0</v>
      </c>
      <c r="I22" s="43"/>
      <c r="J22" s="43"/>
      <c r="K22" s="115">
        <v>0</v>
      </c>
      <c r="L22" s="249">
        <v>0</v>
      </c>
      <c r="M22" s="104"/>
      <c r="N22" s="104">
        <v>0</v>
      </c>
      <c r="O22" s="43"/>
      <c r="P22" s="43">
        <v>0</v>
      </c>
      <c r="Q22" s="43"/>
      <c r="R22" s="43"/>
      <c r="S22" s="43">
        <v>0</v>
      </c>
      <c r="T22" s="43"/>
      <c r="U22" s="43"/>
      <c r="V22" s="43"/>
      <c r="W22" s="264">
        <v>589</v>
      </c>
      <c r="X22" s="95">
        <f t="shared" si="2"/>
        <v>589</v>
      </c>
    </row>
    <row r="23" spans="2:24" ht="13.5" thickBot="1">
      <c r="B23" s="222" t="str">
        <f>+'knižničný fond'!B23</f>
        <v>9.</v>
      </c>
      <c r="C23" s="240">
        <f>'knižničný fond'!C23</f>
        <v>0</v>
      </c>
      <c r="D23" s="316">
        <f t="shared" si="1"/>
        <v>0</v>
      </c>
      <c r="E23" s="241"/>
      <c r="F23" s="251"/>
      <c r="G23" s="241"/>
      <c r="H23" s="242"/>
      <c r="I23" s="242"/>
      <c r="J23" s="242"/>
      <c r="K23" s="352"/>
      <c r="L23" s="353"/>
      <c r="M23" s="252"/>
      <c r="N23" s="252"/>
      <c r="O23" s="242"/>
      <c r="P23" s="242"/>
      <c r="Q23" s="242"/>
      <c r="R23" s="242"/>
      <c r="S23" s="242"/>
      <c r="T23" s="242"/>
      <c r="U23" s="242"/>
      <c r="V23" s="242"/>
      <c r="W23" s="317"/>
      <c r="X23" s="314">
        <f t="shared" si="2"/>
        <v>0</v>
      </c>
    </row>
    <row r="24" spans="2:24" ht="13.5" thickBot="1">
      <c r="B24" s="574" t="str">
        <f>'knižničný fond'!B24</f>
        <v>SPOLU Neprof. Knižnice</v>
      </c>
      <c r="C24" s="575"/>
      <c r="D24" s="239">
        <f aca="true" t="shared" si="3" ref="D24:X24">SUM(D15:D23)</f>
        <v>0</v>
      </c>
      <c r="E24" s="239">
        <f t="shared" si="3"/>
        <v>0</v>
      </c>
      <c r="F24" s="239">
        <f t="shared" si="3"/>
        <v>0</v>
      </c>
      <c r="G24" s="239">
        <f t="shared" si="3"/>
        <v>1</v>
      </c>
      <c r="H24" s="239">
        <f t="shared" si="3"/>
        <v>1</v>
      </c>
      <c r="I24" s="239">
        <f t="shared" si="3"/>
        <v>0</v>
      </c>
      <c r="J24" s="239">
        <f t="shared" si="3"/>
        <v>0</v>
      </c>
      <c r="K24" s="239">
        <f t="shared" si="3"/>
        <v>1</v>
      </c>
      <c r="L24" s="239">
        <f t="shared" si="3"/>
        <v>0</v>
      </c>
      <c r="M24" s="239">
        <f t="shared" si="3"/>
        <v>0</v>
      </c>
      <c r="N24" s="239">
        <f t="shared" si="3"/>
        <v>1</v>
      </c>
      <c r="O24" s="239">
        <f t="shared" si="3"/>
        <v>0</v>
      </c>
      <c r="P24" s="239">
        <f t="shared" si="3"/>
        <v>0</v>
      </c>
      <c r="Q24" s="239">
        <f t="shared" si="3"/>
        <v>0</v>
      </c>
      <c r="R24" s="239">
        <f t="shared" si="3"/>
        <v>0</v>
      </c>
      <c r="S24" s="239">
        <f t="shared" si="3"/>
        <v>0</v>
      </c>
      <c r="T24" s="239">
        <f t="shared" si="3"/>
        <v>0</v>
      </c>
      <c r="U24" s="239">
        <f t="shared" si="3"/>
        <v>0</v>
      </c>
      <c r="V24" s="239">
        <f t="shared" si="3"/>
        <v>0</v>
      </c>
      <c r="W24" s="239">
        <f t="shared" si="3"/>
        <v>4808</v>
      </c>
      <c r="X24" s="239">
        <f t="shared" si="3"/>
        <v>4812</v>
      </c>
    </row>
    <row r="25" spans="2:24" ht="13.5" thickBot="1">
      <c r="B25" s="500" t="str">
        <f>'knižničný fond'!B25</f>
        <v>SPOLU - okr. SVIDNÍK</v>
      </c>
      <c r="C25" s="501"/>
      <c r="D25" s="77">
        <f aca="true" t="shared" si="4" ref="D25:X25">SUM(D8+D10+D13+D24)</f>
        <v>11</v>
      </c>
      <c r="E25" s="77">
        <f t="shared" si="4"/>
        <v>10</v>
      </c>
      <c r="F25" s="77">
        <f t="shared" si="4"/>
        <v>1</v>
      </c>
      <c r="G25" s="77">
        <f t="shared" si="4"/>
        <v>2</v>
      </c>
      <c r="H25" s="77">
        <f t="shared" si="4"/>
        <v>4</v>
      </c>
      <c r="I25" s="77">
        <f t="shared" si="4"/>
        <v>16</v>
      </c>
      <c r="J25" s="77">
        <f t="shared" si="4"/>
        <v>16</v>
      </c>
      <c r="K25" s="77">
        <f t="shared" si="4"/>
        <v>3</v>
      </c>
      <c r="L25" s="77">
        <f t="shared" si="4"/>
        <v>1</v>
      </c>
      <c r="M25" s="77">
        <f t="shared" si="4"/>
        <v>4764</v>
      </c>
      <c r="N25" s="77">
        <f t="shared" si="4"/>
        <v>3</v>
      </c>
      <c r="O25" s="77">
        <f t="shared" si="4"/>
        <v>0</v>
      </c>
      <c r="P25" s="77">
        <f t="shared" si="4"/>
        <v>1</v>
      </c>
      <c r="Q25" s="77">
        <f t="shared" si="4"/>
        <v>951</v>
      </c>
      <c r="R25" s="77">
        <f t="shared" si="4"/>
        <v>0</v>
      </c>
      <c r="S25" s="77">
        <f t="shared" si="4"/>
        <v>0</v>
      </c>
      <c r="T25" s="77">
        <f t="shared" si="4"/>
        <v>0</v>
      </c>
      <c r="U25" s="77">
        <f t="shared" si="4"/>
        <v>0</v>
      </c>
      <c r="V25" s="77">
        <f t="shared" si="4"/>
        <v>132</v>
      </c>
      <c r="W25" s="77">
        <f t="shared" si="4"/>
        <v>20700</v>
      </c>
      <c r="X25" s="77">
        <f t="shared" si="4"/>
        <v>26604</v>
      </c>
    </row>
    <row r="26" spans="2:24" ht="13.5" thickBot="1">
      <c r="B26" s="592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4"/>
      <c r="N26" s="593"/>
      <c r="O26" s="594"/>
      <c r="P26" s="594"/>
      <c r="Q26" s="594"/>
      <c r="R26" s="594"/>
      <c r="S26" s="594"/>
      <c r="T26" s="594"/>
      <c r="U26" s="594"/>
      <c r="V26" s="594"/>
      <c r="W26" s="594"/>
      <c r="X26" s="595"/>
    </row>
    <row r="27" spans="2:24" ht="16.5" thickBot="1">
      <c r="B27" s="144" t="str">
        <f>'knižničný fond'!B27</f>
        <v>Okres STROPKOV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5"/>
    </row>
    <row r="28" spans="2:26" ht="13.5" thickBot="1">
      <c r="B28" s="67" t="str">
        <f>'knižničný fond'!B28</f>
        <v>Mestské knižnice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Z28" s="141"/>
    </row>
    <row r="29" spans="2:24" ht="13.5" thickBot="1">
      <c r="B29" s="147" t="str">
        <f>+'knižničný fond'!B29</f>
        <v>1.</v>
      </c>
      <c r="C29" s="148" t="str">
        <f>'knižničný fond'!C29</f>
        <v>Stropkov</v>
      </c>
      <c r="D29" s="315">
        <f>SUM(E29:F29)</f>
        <v>0</v>
      </c>
      <c r="E29" s="149"/>
      <c r="F29" s="138"/>
      <c r="G29" s="149">
        <v>0</v>
      </c>
      <c r="H29" s="150">
        <v>1</v>
      </c>
      <c r="I29" s="150">
        <v>0</v>
      </c>
      <c r="J29" s="150">
        <v>0</v>
      </c>
      <c r="K29" s="150">
        <v>0</v>
      </c>
      <c r="L29" s="151">
        <v>0</v>
      </c>
      <c r="M29" s="151"/>
      <c r="N29" s="151">
        <v>1</v>
      </c>
      <c r="O29" s="150"/>
      <c r="P29" s="107">
        <v>0</v>
      </c>
      <c r="Q29" s="107"/>
      <c r="R29" s="107"/>
      <c r="S29" s="107">
        <v>0</v>
      </c>
      <c r="T29" s="107"/>
      <c r="U29" s="107"/>
      <c r="V29" s="107"/>
      <c r="W29" s="319">
        <v>10837</v>
      </c>
      <c r="X29" s="152">
        <f>SUM(D29,G29:W29)</f>
        <v>10839</v>
      </c>
    </row>
    <row r="30" spans="2:24" ht="13.5" thickBot="1">
      <c r="B30" s="491" t="s">
        <v>42</v>
      </c>
      <c r="C30" s="492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35"/>
      <c r="P30" s="44"/>
      <c r="Q30" s="44"/>
      <c r="R30" s="44"/>
      <c r="S30" s="44"/>
      <c r="T30" s="44"/>
      <c r="U30" s="44"/>
      <c r="V30" s="44"/>
      <c r="W30" s="44"/>
      <c r="X30" s="45"/>
    </row>
    <row r="31" spans="2:24" ht="12.75">
      <c r="B31" s="93" t="str">
        <f>+'knižničný fond'!B31</f>
        <v>1.</v>
      </c>
      <c r="C31" s="105" t="str">
        <f>'knižničný fond'!C31</f>
        <v>Bukovce</v>
      </c>
      <c r="D31" s="315">
        <f>SUM(E31:F31)</f>
        <v>0</v>
      </c>
      <c r="E31" s="103"/>
      <c r="F31" s="138"/>
      <c r="G31" s="103">
        <v>0</v>
      </c>
      <c r="H31" s="43">
        <v>0</v>
      </c>
      <c r="I31" s="43"/>
      <c r="J31" s="43"/>
      <c r="K31" s="43">
        <v>0</v>
      </c>
      <c r="L31" s="104">
        <v>0</v>
      </c>
      <c r="M31" s="104"/>
      <c r="N31" s="104">
        <v>0</v>
      </c>
      <c r="O31" s="107"/>
      <c r="P31" s="107">
        <v>0</v>
      </c>
      <c r="Q31" s="107"/>
      <c r="R31" s="107"/>
      <c r="S31" s="107">
        <v>0</v>
      </c>
      <c r="T31" s="107"/>
      <c r="U31" s="107"/>
      <c r="V31" s="107"/>
      <c r="W31" s="150">
        <v>538</v>
      </c>
      <c r="X31" s="136">
        <f>SUM(D999,G31:W31)</f>
        <v>538</v>
      </c>
    </row>
    <row r="32" spans="2:24" ht="12.75">
      <c r="B32" s="97" t="str">
        <f>+'knižničný fond'!B32</f>
        <v>2.</v>
      </c>
      <c r="C32" s="109" t="str">
        <f>'knižničný fond'!C32</f>
        <v>Duplín</v>
      </c>
      <c r="D32" s="268">
        <f>SUM(E32:F32)</f>
        <v>0</v>
      </c>
      <c r="E32" s="103"/>
      <c r="F32" s="139"/>
      <c r="G32" s="103">
        <v>0</v>
      </c>
      <c r="H32" s="43">
        <v>0</v>
      </c>
      <c r="I32" s="43"/>
      <c r="J32" s="43"/>
      <c r="K32" s="43">
        <v>0</v>
      </c>
      <c r="L32" s="104">
        <v>0</v>
      </c>
      <c r="M32" s="104"/>
      <c r="N32" s="104">
        <v>0</v>
      </c>
      <c r="O32" s="43"/>
      <c r="P32" s="43">
        <v>0</v>
      </c>
      <c r="Q32" s="43"/>
      <c r="R32" s="43"/>
      <c r="S32" s="43">
        <v>0</v>
      </c>
      <c r="T32" s="43"/>
      <c r="U32" s="43"/>
      <c r="V32" s="43"/>
      <c r="W32" s="43">
        <v>532</v>
      </c>
      <c r="X32" s="136">
        <f>SUM(D1000,G32:W32)</f>
        <v>532</v>
      </c>
    </row>
    <row r="33" spans="2:24" ht="12.75">
      <c r="B33" s="97" t="str">
        <f>+'knižničný fond'!B33</f>
        <v>3.</v>
      </c>
      <c r="C33" s="109" t="str">
        <f>'knižničný fond'!C33</f>
        <v>Turany nad Ondavou</v>
      </c>
      <c r="D33" s="268">
        <f>SUM(E33:F33)</f>
        <v>0</v>
      </c>
      <c r="E33" s="103"/>
      <c r="F33" s="139"/>
      <c r="G33" s="103">
        <v>0</v>
      </c>
      <c r="H33" s="43">
        <v>0</v>
      </c>
      <c r="I33" s="43"/>
      <c r="J33" s="43"/>
      <c r="K33" s="43">
        <v>0</v>
      </c>
      <c r="L33" s="104">
        <v>0</v>
      </c>
      <c r="M33" s="104"/>
      <c r="N33" s="104">
        <v>0</v>
      </c>
      <c r="O33" s="43"/>
      <c r="P33" s="43">
        <v>0</v>
      </c>
      <c r="Q33" s="43"/>
      <c r="R33" s="43"/>
      <c r="S33" s="43">
        <v>0</v>
      </c>
      <c r="T33" s="43"/>
      <c r="U33" s="43"/>
      <c r="V33" s="43"/>
      <c r="W33" s="43">
        <v>387</v>
      </c>
      <c r="X33" s="136">
        <f>SUM(D1001,G33:W33)</f>
        <v>387</v>
      </c>
    </row>
    <row r="34" spans="2:24" ht="13.5" thickBot="1">
      <c r="B34" s="222" t="str">
        <f>+'knižničný fond'!B34</f>
        <v>4.</v>
      </c>
      <c r="C34" s="240">
        <f>'knižničný fond'!C34</f>
        <v>0</v>
      </c>
      <c r="D34" s="316">
        <f>SUM(E34:F34)</f>
        <v>0</v>
      </c>
      <c r="E34" s="241"/>
      <c r="F34" s="251"/>
      <c r="G34" s="241"/>
      <c r="H34" s="242"/>
      <c r="I34" s="242"/>
      <c r="J34" s="242"/>
      <c r="K34" s="242"/>
      <c r="L34" s="252"/>
      <c r="M34" s="252"/>
      <c r="N34" s="252"/>
      <c r="O34" s="242"/>
      <c r="P34" s="242"/>
      <c r="Q34" s="242"/>
      <c r="R34" s="242"/>
      <c r="S34" s="242"/>
      <c r="T34" s="242"/>
      <c r="U34" s="242"/>
      <c r="V34" s="242"/>
      <c r="W34" s="242"/>
      <c r="X34" s="351">
        <f>SUM(D1002,G34:W34)</f>
        <v>0</v>
      </c>
    </row>
    <row r="35" spans="2:24" ht="13.5" thickBot="1">
      <c r="B35" s="587" t="str">
        <f>'knižničný fond'!B35</f>
        <v>SPOLU - Neprof. knižnice</v>
      </c>
      <c r="C35" s="588"/>
      <c r="D35" s="246">
        <f>SUM(D31:D34)</f>
        <v>0</v>
      </c>
      <c r="E35" s="246">
        <f aca="true" t="shared" si="5" ref="E35:X35">SUM(E31:E34)</f>
        <v>0</v>
      </c>
      <c r="F35" s="246">
        <f t="shared" si="5"/>
        <v>0</v>
      </c>
      <c r="G35" s="246">
        <f t="shared" si="5"/>
        <v>0</v>
      </c>
      <c r="H35" s="246">
        <f t="shared" si="5"/>
        <v>0</v>
      </c>
      <c r="I35" s="246">
        <f t="shared" si="5"/>
        <v>0</v>
      </c>
      <c r="J35" s="246">
        <f t="shared" si="5"/>
        <v>0</v>
      </c>
      <c r="K35" s="246">
        <f t="shared" si="5"/>
        <v>0</v>
      </c>
      <c r="L35" s="246">
        <f t="shared" si="5"/>
        <v>0</v>
      </c>
      <c r="M35" s="246">
        <f t="shared" si="5"/>
        <v>0</v>
      </c>
      <c r="N35" s="246">
        <f t="shared" si="5"/>
        <v>0</v>
      </c>
      <c r="O35" s="246">
        <f t="shared" si="5"/>
        <v>0</v>
      </c>
      <c r="P35" s="246">
        <f t="shared" si="5"/>
        <v>0</v>
      </c>
      <c r="Q35" s="246">
        <f t="shared" si="5"/>
        <v>0</v>
      </c>
      <c r="R35" s="246">
        <f t="shared" si="5"/>
        <v>0</v>
      </c>
      <c r="S35" s="246">
        <f t="shared" si="5"/>
        <v>0</v>
      </c>
      <c r="T35" s="246">
        <f t="shared" si="5"/>
        <v>0</v>
      </c>
      <c r="U35" s="246">
        <f t="shared" si="5"/>
        <v>0</v>
      </c>
      <c r="V35" s="246">
        <f t="shared" si="5"/>
        <v>0</v>
      </c>
      <c r="W35" s="246">
        <f t="shared" si="5"/>
        <v>1457</v>
      </c>
      <c r="X35" s="246">
        <f t="shared" si="5"/>
        <v>1457</v>
      </c>
    </row>
    <row r="36" spans="2:24" ht="13.5" thickBot="1">
      <c r="B36" s="500" t="str">
        <f>'knižničný fond'!B36</f>
        <v>SPOLU - okr. STROPKOV</v>
      </c>
      <c r="C36" s="501"/>
      <c r="D36" s="78">
        <f>SUM(D29+D35)</f>
        <v>0</v>
      </c>
      <c r="E36" s="78">
        <f aca="true" t="shared" si="6" ref="E36:X36">SUM(E29+E35)</f>
        <v>0</v>
      </c>
      <c r="F36" s="78">
        <f t="shared" si="6"/>
        <v>0</v>
      </c>
      <c r="G36" s="78">
        <f t="shared" si="6"/>
        <v>0</v>
      </c>
      <c r="H36" s="78">
        <f t="shared" si="6"/>
        <v>1</v>
      </c>
      <c r="I36" s="78">
        <f t="shared" si="6"/>
        <v>0</v>
      </c>
      <c r="J36" s="78">
        <f t="shared" si="6"/>
        <v>0</v>
      </c>
      <c r="K36" s="78">
        <f t="shared" si="6"/>
        <v>0</v>
      </c>
      <c r="L36" s="78">
        <f t="shared" si="6"/>
        <v>0</v>
      </c>
      <c r="M36" s="78">
        <f t="shared" si="6"/>
        <v>0</v>
      </c>
      <c r="N36" s="78">
        <f t="shared" si="6"/>
        <v>1</v>
      </c>
      <c r="O36" s="78">
        <f t="shared" si="6"/>
        <v>0</v>
      </c>
      <c r="P36" s="78">
        <f t="shared" si="6"/>
        <v>0</v>
      </c>
      <c r="Q36" s="78">
        <f t="shared" si="6"/>
        <v>0</v>
      </c>
      <c r="R36" s="78">
        <f t="shared" si="6"/>
        <v>0</v>
      </c>
      <c r="S36" s="78">
        <f t="shared" si="6"/>
        <v>0</v>
      </c>
      <c r="T36" s="78">
        <f t="shared" si="6"/>
        <v>0</v>
      </c>
      <c r="U36" s="78">
        <f t="shared" si="6"/>
        <v>0</v>
      </c>
      <c r="V36" s="78">
        <f t="shared" si="6"/>
        <v>0</v>
      </c>
      <c r="W36" s="78">
        <f t="shared" si="6"/>
        <v>12294</v>
      </c>
      <c r="X36" s="78">
        <f t="shared" si="6"/>
        <v>12296</v>
      </c>
    </row>
  </sheetData>
  <sheetProtection/>
  <mergeCells count="32">
    <mergeCell ref="U2:U6"/>
    <mergeCell ref="V2:V6"/>
    <mergeCell ref="N2:N6"/>
    <mergeCell ref="I2:I6"/>
    <mergeCell ref="L2:L6"/>
    <mergeCell ref="O2:O6"/>
    <mergeCell ref="P2:P6"/>
    <mergeCell ref="Q2:Q6"/>
    <mergeCell ref="R2:R6"/>
    <mergeCell ref="D2:F2"/>
    <mergeCell ref="E3:F3"/>
    <mergeCell ref="G2:G6"/>
    <mergeCell ref="H2:H6"/>
    <mergeCell ref="S2:S6"/>
    <mergeCell ref="T2:T6"/>
    <mergeCell ref="X2:X6"/>
    <mergeCell ref="D3:D6"/>
    <mergeCell ref="E4:E6"/>
    <mergeCell ref="W2:W6"/>
    <mergeCell ref="B35:C35"/>
    <mergeCell ref="B2:C6"/>
    <mergeCell ref="J2:J6"/>
    <mergeCell ref="K2:K6"/>
    <mergeCell ref="M2:M6"/>
    <mergeCell ref="F4:F6"/>
    <mergeCell ref="B36:C36"/>
    <mergeCell ref="B11:C11"/>
    <mergeCell ref="B13:C13"/>
    <mergeCell ref="B24:C24"/>
    <mergeCell ref="B25:C25"/>
    <mergeCell ref="B26:X26"/>
    <mergeCell ref="B30:C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portrait" paperSize="9" scale="44" r:id="rId1"/>
  <ignoredErrors>
    <ignoredError sqref="D12 D15 D16:D23 D29 D31:D34 D13 D8 D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4"/>
  <dimension ref="A2:AO36"/>
  <sheetViews>
    <sheetView tabSelected="1" zoomScaleSheetLayoutView="100" zoomScalePageLayoutView="0" workbookViewId="0" topLeftCell="A1">
      <pane xSplit="3" ySplit="6" topLeftCell="W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32" sqref="AE32"/>
    </sheetView>
  </sheetViews>
  <sheetFormatPr defaultColWidth="9.00390625" defaultRowHeight="12.75"/>
  <cols>
    <col min="1" max="1" width="3.875" style="86" customWidth="1"/>
    <col min="2" max="2" width="3.625" style="86" customWidth="1"/>
    <col min="3" max="3" width="20.375" style="86" customWidth="1"/>
    <col min="4" max="4" width="11.25390625" style="86" bestFit="1" customWidth="1"/>
    <col min="5" max="20" width="9.25390625" style="86" bestFit="1" customWidth="1"/>
    <col min="21" max="21" width="11.75390625" style="86" bestFit="1" customWidth="1"/>
    <col min="22" max="22" width="10.375" style="86" hidden="1" customWidth="1"/>
    <col min="23" max="23" width="10.375" style="86" customWidth="1"/>
    <col min="24" max="26" width="9.25390625" style="86" bestFit="1" customWidth="1"/>
    <col min="27" max="27" width="9.25390625" style="86" customWidth="1"/>
    <col min="28" max="28" width="9.375" style="121" bestFit="1" customWidth="1"/>
    <col min="29" max="32" width="9.25390625" style="121" customWidth="1"/>
    <col min="33" max="33" width="9.25390625" style="121" bestFit="1" customWidth="1"/>
    <col min="34" max="40" width="9.25390625" style="121" customWidth="1"/>
    <col min="41" max="41" width="13.875" style="121" bestFit="1" customWidth="1"/>
    <col min="42" max="16384" width="9.125" style="86" customWidth="1"/>
  </cols>
  <sheetData>
    <row r="1" ht="13.5" thickBot="1"/>
    <row r="2" spans="2:41" ht="12.75" customHeight="1" thickBot="1">
      <c r="B2" s="482" t="s">
        <v>107</v>
      </c>
      <c r="C2" s="532"/>
      <c r="D2" s="540" t="s">
        <v>164</v>
      </c>
      <c r="E2" s="646" t="s">
        <v>163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400"/>
      <c r="U2" s="549" t="s">
        <v>222</v>
      </c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400"/>
      <c r="AK2" s="401" t="s">
        <v>194</v>
      </c>
      <c r="AL2" s="398"/>
      <c r="AM2" s="398"/>
      <c r="AN2" s="398"/>
      <c r="AO2" s="648" t="s">
        <v>10</v>
      </c>
    </row>
    <row r="3" spans="2:41" ht="12.75" customHeight="1" thickBot="1">
      <c r="B3" s="533"/>
      <c r="C3" s="534"/>
      <c r="D3" s="489"/>
      <c r="E3" s="633" t="s">
        <v>7</v>
      </c>
      <c r="F3" s="634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6"/>
      <c r="U3" s="569" t="s">
        <v>179</v>
      </c>
      <c r="V3" s="297"/>
      <c r="W3" s="642" t="s">
        <v>180</v>
      </c>
      <c r="X3" s="643"/>
      <c r="Y3" s="643"/>
      <c r="Z3" s="643"/>
      <c r="AA3" s="643"/>
      <c r="AB3" s="644"/>
      <c r="AC3" s="626" t="s">
        <v>186</v>
      </c>
      <c r="AD3" s="626" t="s">
        <v>187</v>
      </c>
      <c r="AE3" s="626" t="s">
        <v>188</v>
      </c>
      <c r="AF3" s="626" t="s">
        <v>189</v>
      </c>
      <c r="AG3" s="639" t="s">
        <v>8</v>
      </c>
      <c r="AH3" s="628"/>
      <c r="AI3" s="560" t="s">
        <v>193</v>
      </c>
      <c r="AJ3" s="589" t="s">
        <v>192</v>
      </c>
      <c r="AK3" s="652" t="s">
        <v>197</v>
      </c>
      <c r="AL3" s="397" t="s">
        <v>7</v>
      </c>
      <c r="AM3" s="398"/>
      <c r="AN3" s="398"/>
      <c r="AO3" s="649"/>
    </row>
    <row r="4" spans="2:41" ht="15" customHeight="1" thickBot="1">
      <c r="B4" s="533"/>
      <c r="C4" s="534"/>
      <c r="D4" s="489"/>
      <c r="E4" s="544" t="s">
        <v>165</v>
      </c>
      <c r="F4" s="627" t="s">
        <v>8</v>
      </c>
      <c r="G4" s="399"/>
      <c r="H4" s="399"/>
      <c r="I4" s="399"/>
      <c r="J4" s="399"/>
      <c r="K4" s="399"/>
      <c r="L4" s="399"/>
      <c r="M4" s="399"/>
      <c r="N4" s="399"/>
      <c r="O4" s="400"/>
      <c r="P4" s="585" t="s">
        <v>218</v>
      </c>
      <c r="Q4" s="596" t="s">
        <v>174</v>
      </c>
      <c r="R4" s="647" t="s">
        <v>8</v>
      </c>
      <c r="S4" s="446"/>
      <c r="T4" s="447"/>
      <c r="U4" s="571"/>
      <c r="V4" s="297"/>
      <c r="W4" s="620" t="s">
        <v>198</v>
      </c>
      <c r="X4" s="640" t="s">
        <v>7</v>
      </c>
      <c r="Y4" s="635"/>
      <c r="Z4" s="635"/>
      <c r="AA4" s="635"/>
      <c r="AB4" s="586"/>
      <c r="AC4" s="494"/>
      <c r="AD4" s="494"/>
      <c r="AE4" s="494"/>
      <c r="AF4" s="494"/>
      <c r="AG4" s="626" t="s">
        <v>190</v>
      </c>
      <c r="AH4" s="626" t="s">
        <v>191</v>
      </c>
      <c r="AI4" s="494"/>
      <c r="AJ4" s="475"/>
      <c r="AK4" s="653"/>
      <c r="AL4" s="561" t="s">
        <v>195</v>
      </c>
      <c r="AM4" s="561" t="s">
        <v>223</v>
      </c>
      <c r="AN4" s="618" t="s">
        <v>196</v>
      </c>
      <c r="AO4" s="649"/>
    </row>
    <row r="5" spans="2:41" ht="17.25" customHeight="1" thickBot="1">
      <c r="B5" s="533"/>
      <c r="C5" s="534"/>
      <c r="D5" s="489"/>
      <c r="E5" s="544"/>
      <c r="F5" s="627" t="s">
        <v>166</v>
      </c>
      <c r="G5" s="399"/>
      <c r="H5" s="399"/>
      <c r="I5" s="399"/>
      <c r="J5" s="628"/>
      <c r="K5" s="629" t="s">
        <v>169</v>
      </c>
      <c r="L5" s="399"/>
      <c r="M5" s="399"/>
      <c r="N5" s="628"/>
      <c r="O5" s="596" t="s">
        <v>178</v>
      </c>
      <c r="P5" s="631"/>
      <c r="Q5" s="645"/>
      <c r="R5" s="637" t="s">
        <v>175</v>
      </c>
      <c r="S5" s="623" t="s">
        <v>176</v>
      </c>
      <c r="T5" s="624" t="s">
        <v>177</v>
      </c>
      <c r="U5" s="571"/>
      <c r="V5" s="297"/>
      <c r="W5" s="494"/>
      <c r="X5" s="641" t="s">
        <v>181</v>
      </c>
      <c r="Y5" s="641" t="s">
        <v>182</v>
      </c>
      <c r="Z5" s="620" t="s">
        <v>183</v>
      </c>
      <c r="AA5" s="620" t="s">
        <v>184</v>
      </c>
      <c r="AB5" s="626" t="s">
        <v>185</v>
      </c>
      <c r="AC5" s="494"/>
      <c r="AD5" s="494"/>
      <c r="AE5" s="494"/>
      <c r="AF5" s="494"/>
      <c r="AG5" s="494"/>
      <c r="AH5" s="494"/>
      <c r="AI5" s="494"/>
      <c r="AJ5" s="475"/>
      <c r="AK5" s="653"/>
      <c r="AL5" s="561"/>
      <c r="AM5" s="621"/>
      <c r="AN5" s="618"/>
      <c r="AO5" s="649"/>
    </row>
    <row r="6" spans="2:41" ht="39" thickBot="1">
      <c r="B6" s="535"/>
      <c r="C6" s="536"/>
      <c r="D6" s="490"/>
      <c r="E6" s="545"/>
      <c r="F6" s="289" t="s">
        <v>37</v>
      </c>
      <c r="G6" s="274" t="s">
        <v>167</v>
      </c>
      <c r="H6" s="275" t="s">
        <v>38</v>
      </c>
      <c r="I6" s="275" t="s">
        <v>49</v>
      </c>
      <c r="J6" s="275" t="s">
        <v>168</v>
      </c>
      <c r="K6" s="276" t="s">
        <v>170</v>
      </c>
      <c r="L6" s="277" t="s">
        <v>171</v>
      </c>
      <c r="M6" s="278" t="s">
        <v>172</v>
      </c>
      <c r="N6" s="269" t="s">
        <v>173</v>
      </c>
      <c r="O6" s="630"/>
      <c r="P6" s="632"/>
      <c r="Q6" s="630"/>
      <c r="R6" s="638"/>
      <c r="S6" s="622"/>
      <c r="T6" s="625"/>
      <c r="U6" s="638"/>
      <c r="V6" s="298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76"/>
      <c r="AK6" s="586"/>
      <c r="AL6" s="617"/>
      <c r="AM6" s="622"/>
      <c r="AN6" s="619"/>
      <c r="AO6" s="650"/>
    </row>
    <row r="7" spans="2:41" ht="16.5" thickBot="1">
      <c r="B7" s="87" t="str">
        <f>'knižničný fond'!B7</f>
        <v>Okres SVIDNÍK</v>
      </c>
      <c r="C7" s="88"/>
      <c r="D7" s="88"/>
      <c r="E7" s="88"/>
      <c r="F7" s="143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253"/>
      <c r="S7" s="88"/>
      <c r="T7" s="88"/>
      <c r="U7" s="88"/>
      <c r="V7" s="88"/>
      <c r="W7" s="88"/>
      <c r="X7" s="88"/>
      <c r="Y7" s="88"/>
      <c r="Z7" s="88"/>
      <c r="AA7" s="88"/>
      <c r="AB7" s="126"/>
      <c r="AC7" s="126"/>
      <c r="AD7" s="126"/>
      <c r="AE7" s="126"/>
      <c r="AF7" s="126"/>
      <c r="AG7" s="126"/>
      <c r="AH7" s="158"/>
      <c r="AI7" s="158"/>
      <c r="AJ7" s="158"/>
      <c r="AK7" s="158"/>
      <c r="AL7" s="158"/>
      <c r="AM7" s="299"/>
      <c r="AN7" s="158"/>
      <c r="AO7" s="128"/>
    </row>
    <row r="8" spans="2:41" ht="13.5" thickBot="1">
      <c r="B8" s="90" t="str">
        <f>+'knižničný fond'!B8</f>
        <v>1.</v>
      </c>
      <c r="C8" s="91" t="str">
        <f>'knižničný fond'!C8</f>
        <v>Svidník</v>
      </c>
      <c r="D8" s="189">
        <f>SUM(E8+P8+Q8)</f>
        <v>312606</v>
      </c>
      <c r="E8" s="228">
        <v>298882</v>
      </c>
      <c r="F8" s="290"/>
      <c r="G8" s="56">
        <v>291949</v>
      </c>
      <c r="H8" s="57"/>
      <c r="I8" s="57"/>
      <c r="J8" s="57"/>
      <c r="K8" s="283">
        <v>6733</v>
      </c>
      <c r="L8" s="287">
        <v>6733</v>
      </c>
      <c r="M8" s="56"/>
      <c r="N8" s="57"/>
      <c r="O8" s="323">
        <v>200</v>
      </c>
      <c r="P8" s="56">
        <v>575</v>
      </c>
      <c r="Q8" s="323">
        <v>13149</v>
      </c>
      <c r="R8" s="56">
        <v>11911</v>
      </c>
      <c r="S8" s="92"/>
      <c r="T8" s="279">
        <v>1238</v>
      </c>
      <c r="U8" s="267">
        <f>SUM(W8+AC8+AD8+AE8+AF8+AI8+AJ8)</f>
        <v>313162</v>
      </c>
      <c r="V8" s="324">
        <v>0</v>
      </c>
      <c r="W8" s="325">
        <f>SUM(X8:AB8)</f>
        <v>13635</v>
      </c>
      <c r="X8" s="324"/>
      <c r="Y8" s="92"/>
      <c r="Z8" s="92">
        <v>13635</v>
      </c>
      <c r="AA8" s="92"/>
      <c r="AB8" s="92"/>
      <c r="AC8" s="92">
        <v>138256</v>
      </c>
      <c r="AD8" s="92">
        <v>55674</v>
      </c>
      <c r="AE8" s="92"/>
      <c r="AF8" s="92">
        <v>93136</v>
      </c>
      <c r="AG8" s="331"/>
      <c r="AH8" s="110"/>
      <c r="AI8" s="332">
        <v>9562</v>
      </c>
      <c r="AJ8" s="279">
        <v>2899</v>
      </c>
      <c r="AK8" s="267">
        <f>SUM(AL8+AN8)</f>
        <v>19998</v>
      </c>
      <c r="AL8" s="335">
        <v>19998</v>
      </c>
      <c r="AM8" s="332"/>
      <c r="AN8" s="110"/>
      <c r="AO8" s="330">
        <f>SUM(D8,U8,W8,AK8)</f>
        <v>659401</v>
      </c>
    </row>
    <row r="9" spans="2:41" ht="13.5" thickBot="1">
      <c r="B9" s="46" t="str">
        <f>'knižničný fond'!B9</f>
        <v>Mestské knižnice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333"/>
      <c r="AH9" s="47"/>
      <c r="AI9" s="47"/>
      <c r="AJ9" s="47"/>
      <c r="AK9" s="47"/>
      <c r="AL9" s="47"/>
      <c r="AM9" s="47"/>
      <c r="AN9" s="47"/>
      <c r="AO9" s="48"/>
    </row>
    <row r="10" spans="2:41" ht="13.5" thickBot="1">
      <c r="B10" s="93" t="str">
        <f>+'knižničný fond'!B10</f>
        <v>1.</v>
      </c>
      <c r="C10" s="94" t="str">
        <f>'knižničný fond'!C10</f>
        <v>Giraltovce</v>
      </c>
      <c r="D10" s="189">
        <f>SUM(E10+P10+Q10)</f>
        <v>21771</v>
      </c>
      <c r="E10" s="228">
        <v>21423</v>
      </c>
      <c r="F10" s="290"/>
      <c r="G10" s="56"/>
      <c r="H10" s="57">
        <v>21423</v>
      </c>
      <c r="I10" s="57"/>
      <c r="J10" s="57"/>
      <c r="K10" s="283"/>
      <c r="L10" s="287"/>
      <c r="M10" s="56">
        <v>0</v>
      </c>
      <c r="N10" s="57">
        <v>0</v>
      </c>
      <c r="O10" s="323">
        <v>0</v>
      </c>
      <c r="P10" s="56">
        <v>0</v>
      </c>
      <c r="Q10" s="323">
        <v>348</v>
      </c>
      <c r="R10" s="56">
        <v>348</v>
      </c>
      <c r="S10" s="92">
        <v>0</v>
      </c>
      <c r="T10" s="279">
        <v>0</v>
      </c>
      <c r="U10" s="267">
        <f>SUM(W10+AC10+AD10+AE10+AF10+AI10+AJ10)</f>
        <v>21423</v>
      </c>
      <c r="V10" s="324">
        <v>0</v>
      </c>
      <c r="W10" s="325">
        <f>SUM(X10:AB10)</f>
        <v>627</v>
      </c>
      <c r="X10" s="324"/>
      <c r="Y10" s="92"/>
      <c r="Z10" s="92">
        <v>627</v>
      </c>
      <c r="AA10" s="92"/>
      <c r="AB10" s="92"/>
      <c r="AC10" s="92">
        <v>7030</v>
      </c>
      <c r="AD10" s="92">
        <v>2309</v>
      </c>
      <c r="AE10" s="92"/>
      <c r="AF10" s="92">
        <v>11457</v>
      </c>
      <c r="AG10" s="92"/>
      <c r="AH10" s="334">
        <v>62</v>
      </c>
      <c r="AI10" s="332"/>
      <c r="AJ10" s="279"/>
      <c r="AK10" s="267">
        <f>SUM(AL10+AN10)</f>
        <v>0</v>
      </c>
      <c r="AL10" s="335"/>
      <c r="AM10" s="332"/>
      <c r="AN10" s="334"/>
      <c r="AO10" s="95">
        <f>SUM(D10,U10,W10,AK10)</f>
        <v>43821</v>
      </c>
    </row>
    <row r="11" spans="2:41" ht="13.5" thickBot="1">
      <c r="B11" s="496" t="str">
        <f>'knižničný fond'!B11</f>
        <v>Profesionálne knižnice</v>
      </c>
      <c r="C11" s="49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336"/>
      <c r="AH11" s="337"/>
      <c r="AI11" s="44"/>
      <c r="AJ11" s="44"/>
      <c r="AK11" s="44"/>
      <c r="AL11" s="44"/>
      <c r="AM11" s="44"/>
      <c r="AN11" s="44"/>
      <c r="AO11" s="45"/>
    </row>
    <row r="12" spans="2:41" ht="13.5" thickBot="1">
      <c r="B12" s="93" t="str">
        <f>+'knižničný fond'!B12</f>
        <v>1.</v>
      </c>
      <c r="C12" s="94" t="str">
        <f>'knižničný fond'!C12</f>
        <v>Okrúhle</v>
      </c>
      <c r="D12" s="194">
        <f>SUM(E12+P12+Q12)</f>
        <v>3143</v>
      </c>
      <c r="E12" s="215">
        <v>3143</v>
      </c>
      <c r="F12" s="291"/>
      <c r="G12" s="65"/>
      <c r="H12" s="66">
        <v>3143</v>
      </c>
      <c r="I12" s="66"/>
      <c r="J12" s="66"/>
      <c r="K12" s="284"/>
      <c r="L12" s="286"/>
      <c r="M12" s="65">
        <v>0</v>
      </c>
      <c r="N12" s="66">
        <v>0</v>
      </c>
      <c r="O12" s="304">
        <v>0</v>
      </c>
      <c r="P12" s="65">
        <v>0</v>
      </c>
      <c r="Q12" s="304"/>
      <c r="R12" s="65">
        <v>0</v>
      </c>
      <c r="S12" s="96">
        <v>0</v>
      </c>
      <c r="T12" s="280">
        <v>0</v>
      </c>
      <c r="U12" s="315">
        <f>SUM(W12+AC12+AD12+AE12+AF12+AI12+AJ12)</f>
        <v>4210</v>
      </c>
      <c r="V12" s="224">
        <v>0</v>
      </c>
      <c r="W12" s="327">
        <f>SUM(X12:AB12)</f>
        <v>108</v>
      </c>
      <c r="X12" s="224"/>
      <c r="Y12" s="96"/>
      <c r="Z12" s="96">
        <v>108</v>
      </c>
      <c r="AA12" s="96"/>
      <c r="AB12" s="96"/>
      <c r="AC12" s="96">
        <v>3040</v>
      </c>
      <c r="AD12" s="96">
        <v>1062</v>
      </c>
      <c r="AE12" s="96"/>
      <c r="AF12" s="96"/>
      <c r="AG12" s="96"/>
      <c r="AH12" s="92"/>
      <c r="AI12" s="92"/>
      <c r="AJ12" s="280"/>
      <c r="AK12" s="267">
        <f>SUM(AL12+AN12)</f>
        <v>0</v>
      </c>
      <c r="AL12" s="324"/>
      <c r="AM12" s="92"/>
      <c r="AN12" s="280"/>
      <c r="AO12" s="136">
        <f>SUM(D12,U12,W12,AK12)</f>
        <v>7461</v>
      </c>
    </row>
    <row r="13" spans="2:41" ht="13.5" thickBot="1">
      <c r="B13" s="498" t="str">
        <f>'knižničný fond'!B13</f>
        <v>SPOLU - Prof. knižnice</v>
      </c>
      <c r="C13" s="651"/>
      <c r="D13" s="322">
        <f aca="true" t="shared" si="0" ref="D13:AO13">SUM(D12:D12)</f>
        <v>3143</v>
      </c>
      <c r="E13" s="320">
        <f t="shared" si="0"/>
        <v>3143</v>
      </c>
      <c r="F13" s="320">
        <f t="shared" si="0"/>
        <v>0</v>
      </c>
      <c r="G13" s="320">
        <f t="shared" si="0"/>
        <v>0</v>
      </c>
      <c r="H13" s="320">
        <f t="shared" si="0"/>
        <v>3143</v>
      </c>
      <c r="I13" s="320">
        <f t="shared" si="0"/>
        <v>0</v>
      </c>
      <c r="J13" s="320">
        <f t="shared" si="0"/>
        <v>0</v>
      </c>
      <c r="K13" s="320">
        <f t="shared" si="0"/>
        <v>0</v>
      </c>
      <c r="L13" s="320">
        <f t="shared" si="0"/>
        <v>0</v>
      </c>
      <c r="M13" s="320">
        <f t="shared" si="0"/>
        <v>0</v>
      </c>
      <c r="N13" s="320">
        <f t="shared" si="0"/>
        <v>0</v>
      </c>
      <c r="O13" s="320">
        <f t="shared" si="0"/>
        <v>0</v>
      </c>
      <c r="P13" s="320">
        <f t="shared" si="0"/>
        <v>0</v>
      </c>
      <c r="Q13" s="320">
        <f t="shared" si="0"/>
        <v>0</v>
      </c>
      <c r="R13" s="320">
        <f t="shared" si="0"/>
        <v>0</v>
      </c>
      <c r="S13" s="320">
        <f t="shared" si="0"/>
        <v>0</v>
      </c>
      <c r="T13" s="320">
        <f t="shared" si="0"/>
        <v>0</v>
      </c>
      <c r="U13" s="208">
        <f t="shared" si="0"/>
        <v>4210</v>
      </c>
      <c r="V13" s="219">
        <f t="shared" si="0"/>
        <v>0</v>
      </c>
      <c r="W13" s="219">
        <f t="shared" si="0"/>
        <v>108</v>
      </c>
      <c r="X13" s="219">
        <f t="shared" si="0"/>
        <v>0</v>
      </c>
      <c r="Y13" s="219">
        <f t="shared" si="0"/>
        <v>0</v>
      </c>
      <c r="Z13" s="219">
        <f t="shared" si="0"/>
        <v>108</v>
      </c>
      <c r="AA13" s="219">
        <f t="shared" si="0"/>
        <v>0</v>
      </c>
      <c r="AB13" s="219">
        <f t="shared" si="0"/>
        <v>0</v>
      </c>
      <c r="AC13" s="219">
        <f t="shared" si="0"/>
        <v>3040</v>
      </c>
      <c r="AD13" s="219">
        <f t="shared" si="0"/>
        <v>1062</v>
      </c>
      <c r="AE13" s="219">
        <f t="shared" si="0"/>
        <v>0</v>
      </c>
      <c r="AF13" s="219">
        <f t="shared" si="0"/>
        <v>0</v>
      </c>
      <c r="AG13" s="219">
        <f t="shared" si="0"/>
        <v>0</v>
      </c>
      <c r="AH13" s="219">
        <f t="shared" si="0"/>
        <v>0</v>
      </c>
      <c r="AI13" s="219">
        <f t="shared" si="0"/>
        <v>0</v>
      </c>
      <c r="AJ13" s="219">
        <f t="shared" si="0"/>
        <v>0</v>
      </c>
      <c r="AK13" s="226">
        <f t="shared" si="0"/>
        <v>0</v>
      </c>
      <c r="AL13" s="219">
        <f t="shared" si="0"/>
        <v>0</v>
      </c>
      <c r="AM13" s="219">
        <f t="shared" si="0"/>
        <v>0</v>
      </c>
      <c r="AN13" s="208">
        <f t="shared" si="0"/>
        <v>0</v>
      </c>
      <c r="AO13" s="208">
        <f t="shared" si="0"/>
        <v>7461</v>
      </c>
    </row>
    <row r="14" spans="2:41" ht="13.5" thickBot="1">
      <c r="B14" s="46" t="str">
        <f>'knižničný fond'!B14</f>
        <v>Neprofesionálne knižnice</v>
      </c>
      <c r="C14" s="47"/>
      <c r="D14" s="321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333"/>
      <c r="AH14" s="288"/>
      <c r="AI14" s="288"/>
      <c r="AJ14" s="288"/>
      <c r="AK14" s="288"/>
      <c r="AL14" s="288"/>
      <c r="AM14" s="288"/>
      <c r="AN14" s="288"/>
      <c r="AO14" s="48"/>
    </row>
    <row r="15" spans="2:41" ht="12.75">
      <c r="B15" s="93" t="str">
        <f>+'knižničný fond'!B15</f>
        <v>1.</v>
      </c>
      <c r="C15" s="94" t="str">
        <f>'knižničný fond'!C15</f>
        <v>Kalnište</v>
      </c>
      <c r="D15" s="194">
        <f>SUM(E15+P15+Q15)</f>
        <v>741</v>
      </c>
      <c r="E15" s="215">
        <v>741</v>
      </c>
      <c r="F15" s="291"/>
      <c r="G15" s="65"/>
      <c r="H15" s="66">
        <v>741</v>
      </c>
      <c r="I15" s="66"/>
      <c r="J15" s="66"/>
      <c r="K15" s="284"/>
      <c r="L15" s="286"/>
      <c r="M15" s="65">
        <v>0</v>
      </c>
      <c r="N15" s="66">
        <v>0</v>
      </c>
      <c r="O15" s="304">
        <v>0</v>
      </c>
      <c r="P15" s="303">
        <v>0</v>
      </c>
      <c r="Q15" s="304">
        <f>SUM(R15:T15)</f>
        <v>0</v>
      </c>
      <c r="R15" s="65">
        <v>0</v>
      </c>
      <c r="S15" s="96">
        <v>0</v>
      </c>
      <c r="T15" s="280">
        <v>0</v>
      </c>
      <c r="U15" s="315">
        <f>SUM(W15+AC15+AD15+AE15+AF15+AI15+AJ15)</f>
        <v>741</v>
      </c>
      <c r="V15" s="224">
        <v>0</v>
      </c>
      <c r="W15" s="327">
        <f>SUM(X15:AB15)</f>
        <v>101</v>
      </c>
      <c r="X15" s="224">
        <v>0</v>
      </c>
      <c r="Y15" s="96">
        <v>0</v>
      </c>
      <c r="Z15" s="96">
        <v>101</v>
      </c>
      <c r="AA15" s="96"/>
      <c r="AB15" s="96"/>
      <c r="AC15" s="96">
        <v>378</v>
      </c>
      <c r="AD15" s="96">
        <v>132</v>
      </c>
      <c r="AE15" s="96"/>
      <c r="AF15" s="96">
        <v>120</v>
      </c>
      <c r="AG15" s="96"/>
      <c r="AH15" s="96"/>
      <c r="AI15" s="96"/>
      <c r="AJ15" s="225">
        <v>10</v>
      </c>
      <c r="AK15" s="268">
        <f>SUM(AL15+AN15)</f>
        <v>0</v>
      </c>
      <c r="AL15" s="224"/>
      <c r="AM15" s="96"/>
      <c r="AN15" s="96"/>
      <c r="AO15" s="136">
        <f>SUM(D15,U15,W15,AK15)</f>
        <v>1583</v>
      </c>
    </row>
    <row r="16" spans="2:41" ht="12.75">
      <c r="B16" s="97" t="str">
        <f>+'knižničný fond'!B16</f>
        <v>2.</v>
      </c>
      <c r="C16" s="98" t="str">
        <f>'knižničný fond'!C16</f>
        <v>Kračúnovce</v>
      </c>
      <c r="D16" s="197">
        <f aca="true" t="shared" si="1" ref="D16:D23">SUM(E16+P16+Q16)</f>
        <v>100</v>
      </c>
      <c r="E16" s="215">
        <v>100</v>
      </c>
      <c r="F16" s="292"/>
      <c r="G16" s="65"/>
      <c r="H16" s="66">
        <v>100</v>
      </c>
      <c r="I16" s="66"/>
      <c r="J16" s="66"/>
      <c r="K16" s="66"/>
      <c r="L16" s="294"/>
      <c r="M16" s="65">
        <v>0</v>
      </c>
      <c r="N16" s="66">
        <v>0</v>
      </c>
      <c r="O16" s="66">
        <v>0</v>
      </c>
      <c r="P16" s="65">
        <v>0</v>
      </c>
      <c r="Q16" s="66">
        <f aca="true" t="shared" si="2" ref="Q16:Q23">SUM(R16:T16)</f>
        <v>0</v>
      </c>
      <c r="R16" s="65">
        <v>0</v>
      </c>
      <c r="S16" s="96">
        <v>0</v>
      </c>
      <c r="T16" s="225">
        <v>0</v>
      </c>
      <c r="U16" s="268">
        <f aca="true" t="shared" si="3" ref="U16:U23">SUM(W16+AC16+AD16+AE16+AF16+AI16+AJ16)</f>
        <v>100</v>
      </c>
      <c r="V16" s="224">
        <v>0</v>
      </c>
      <c r="W16" s="328">
        <f aca="true" t="shared" si="4" ref="W16:W23">SUM(X16:AB16)</f>
        <v>0</v>
      </c>
      <c r="X16" s="224">
        <v>0</v>
      </c>
      <c r="Y16" s="96">
        <v>0</v>
      </c>
      <c r="Z16" s="96"/>
      <c r="AA16" s="96"/>
      <c r="AB16" s="96"/>
      <c r="AC16" s="96"/>
      <c r="AD16" s="96"/>
      <c r="AE16" s="96"/>
      <c r="AF16" s="96">
        <v>100</v>
      </c>
      <c r="AG16" s="96"/>
      <c r="AH16" s="96"/>
      <c r="AI16" s="96"/>
      <c r="AJ16" s="225"/>
      <c r="AK16" s="268">
        <f aca="true" t="shared" si="5" ref="AK16:AK23">SUM(AL16+AN16)</f>
        <v>0</v>
      </c>
      <c r="AL16" s="224"/>
      <c r="AM16" s="96"/>
      <c r="AN16" s="96"/>
      <c r="AO16" s="136">
        <f aca="true" t="shared" si="6" ref="AO16:AO23">SUM(D16,U16,W16,AK16)</f>
        <v>200</v>
      </c>
    </row>
    <row r="17" spans="2:41" ht="12.75">
      <c r="B17" s="97" t="str">
        <f>+'knižničný fond'!B17</f>
        <v>3.</v>
      </c>
      <c r="C17" s="98" t="str">
        <f>'knižničný fond'!C17</f>
        <v>Krajná Bystrá</v>
      </c>
      <c r="D17" s="197">
        <f t="shared" si="1"/>
        <v>200</v>
      </c>
      <c r="E17" s="215">
        <v>200</v>
      </c>
      <c r="F17" s="292"/>
      <c r="G17" s="65"/>
      <c r="H17" s="66">
        <v>200</v>
      </c>
      <c r="I17" s="66"/>
      <c r="J17" s="66"/>
      <c r="K17" s="66"/>
      <c r="L17" s="294"/>
      <c r="M17" s="65">
        <v>0</v>
      </c>
      <c r="N17" s="66">
        <v>0</v>
      </c>
      <c r="O17" s="66">
        <v>0</v>
      </c>
      <c r="P17" s="65">
        <v>0</v>
      </c>
      <c r="Q17" s="66">
        <f t="shared" si="2"/>
        <v>0</v>
      </c>
      <c r="R17" s="65">
        <v>0</v>
      </c>
      <c r="S17" s="96">
        <v>0</v>
      </c>
      <c r="T17" s="225">
        <v>0</v>
      </c>
      <c r="U17" s="268">
        <f t="shared" si="3"/>
        <v>200</v>
      </c>
      <c r="V17" s="224">
        <v>0</v>
      </c>
      <c r="W17" s="328">
        <f t="shared" si="4"/>
        <v>0</v>
      </c>
      <c r="X17" s="224">
        <v>0</v>
      </c>
      <c r="Y17" s="96">
        <v>0</v>
      </c>
      <c r="Z17" s="96"/>
      <c r="AA17" s="96"/>
      <c r="AB17" s="96"/>
      <c r="AC17" s="96"/>
      <c r="AD17" s="96"/>
      <c r="AE17" s="96"/>
      <c r="AF17" s="96">
        <v>200</v>
      </c>
      <c r="AG17" s="96"/>
      <c r="AH17" s="96"/>
      <c r="AI17" s="96"/>
      <c r="AJ17" s="225"/>
      <c r="AK17" s="268">
        <f t="shared" si="5"/>
        <v>0</v>
      </c>
      <c r="AL17" s="224"/>
      <c r="AM17" s="96"/>
      <c r="AN17" s="96"/>
      <c r="AO17" s="136">
        <f t="shared" si="6"/>
        <v>400</v>
      </c>
    </row>
    <row r="18" spans="2:41" ht="12.75">
      <c r="B18" s="97" t="str">
        <f>+'knižničný fond'!B18</f>
        <v>4.</v>
      </c>
      <c r="C18" s="98" t="str">
        <f>'knižničný fond'!C18</f>
        <v>Kružlová</v>
      </c>
      <c r="D18" s="197">
        <f t="shared" si="1"/>
        <v>150</v>
      </c>
      <c r="E18" s="215">
        <v>150</v>
      </c>
      <c r="F18" s="292"/>
      <c r="G18" s="65"/>
      <c r="H18" s="66">
        <v>150</v>
      </c>
      <c r="I18" s="66"/>
      <c r="J18" s="66"/>
      <c r="K18" s="66"/>
      <c r="L18" s="294"/>
      <c r="M18" s="65">
        <v>0</v>
      </c>
      <c r="N18" s="66">
        <v>0</v>
      </c>
      <c r="O18" s="66">
        <v>0</v>
      </c>
      <c r="P18" s="65">
        <v>0</v>
      </c>
      <c r="Q18" s="66">
        <f t="shared" si="2"/>
        <v>0</v>
      </c>
      <c r="R18" s="65">
        <v>0</v>
      </c>
      <c r="S18" s="96">
        <v>0</v>
      </c>
      <c r="T18" s="225">
        <v>0</v>
      </c>
      <c r="U18" s="268">
        <f t="shared" si="3"/>
        <v>150</v>
      </c>
      <c r="V18" s="224">
        <v>0</v>
      </c>
      <c r="W18" s="328">
        <f t="shared" si="4"/>
        <v>150</v>
      </c>
      <c r="X18" s="224">
        <v>0</v>
      </c>
      <c r="Y18" s="96">
        <v>0</v>
      </c>
      <c r="Z18" s="96">
        <v>150</v>
      </c>
      <c r="AA18" s="96"/>
      <c r="AB18" s="96"/>
      <c r="AC18" s="96"/>
      <c r="AD18" s="96"/>
      <c r="AE18" s="96"/>
      <c r="AF18" s="96"/>
      <c r="AG18" s="96"/>
      <c r="AH18" s="96"/>
      <c r="AI18" s="96"/>
      <c r="AJ18" s="225"/>
      <c r="AK18" s="268">
        <f t="shared" si="5"/>
        <v>0</v>
      </c>
      <c r="AL18" s="224"/>
      <c r="AM18" s="96"/>
      <c r="AN18" s="96"/>
      <c r="AO18" s="136">
        <f t="shared" si="6"/>
        <v>450</v>
      </c>
    </row>
    <row r="19" spans="2:41" ht="12.75">
      <c r="B19" s="97" t="str">
        <f>+'knižničný fond'!B19</f>
        <v>5.</v>
      </c>
      <c r="C19" s="98" t="str">
        <f>'knižničný fond'!C19</f>
        <v>Ladomirová</v>
      </c>
      <c r="D19" s="197">
        <f t="shared" si="1"/>
        <v>11</v>
      </c>
      <c r="E19" s="215">
        <v>11</v>
      </c>
      <c r="F19" s="292"/>
      <c r="G19" s="65"/>
      <c r="H19" s="66">
        <v>11</v>
      </c>
      <c r="I19" s="66"/>
      <c r="J19" s="66"/>
      <c r="K19" s="66"/>
      <c r="L19" s="294"/>
      <c r="M19" s="65">
        <v>0</v>
      </c>
      <c r="N19" s="66">
        <v>0</v>
      </c>
      <c r="O19" s="66">
        <v>0</v>
      </c>
      <c r="P19" s="65">
        <v>0</v>
      </c>
      <c r="Q19" s="66">
        <f t="shared" si="2"/>
        <v>0</v>
      </c>
      <c r="R19" s="65">
        <v>0</v>
      </c>
      <c r="S19" s="96">
        <v>0</v>
      </c>
      <c r="T19" s="225">
        <v>0</v>
      </c>
      <c r="U19" s="268">
        <f t="shared" si="3"/>
        <v>11</v>
      </c>
      <c r="V19" s="224">
        <v>0</v>
      </c>
      <c r="W19" s="328">
        <f t="shared" si="4"/>
        <v>11</v>
      </c>
      <c r="X19" s="224">
        <v>0</v>
      </c>
      <c r="Y19" s="96">
        <v>0</v>
      </c>
      <c r="Z19" s="96">
        <v>11</v>
      </c>
      <c r="AA19" s="96"/>
      <c r="AB19" s="96"/>
      <c r="AC19" s="96"/>
      <c r="AD19" s="96"/>
      <c r="AE19" s="96"/>
      <c r="AF19" s="96"/>
      <c r="AG19" s="96"/>
      <c r="AH19" s="96"/>
      <c r="AI19" s="96"/>
      <c r="AJ19" s="225"/>
      <c r="AK19" s="268">
        <f t="shared" si="5"/>
        <v>0</v>
      </c>
      <c r="AL19" s="224"/>
      <c r="AM19" s="96"/>
      <c r="AN19" s="96"/>
      <c r="AO19" s="136">
        <f t="shared" si="6"/>
        <v>33</v>
      </c>
    </row>
    <row r="20" spans="2:41" ht="12.75">
      <c r="B20" s="97" t="str">
        <f>+'knižničný fond'!B20</f>
        <v>6.</v>
      </c>
      <c r="C20" s="98" t="str">
        <f>'knižničný fond'!C20</f>
        <v>Rakovčík</v>
      </c>
      <c r="D20" s="197">
        <f t="shared" si="1"/>
        <v>47</v>
      </c>
      <c r="E20" s="215">
        <v>47</v>
      </c>
      <c r="F20" s="292"/>
      <c r="G20" s="65"/>
      <c r="H20" s="66">
        <v>47</v>
      </c>
      <c r="I20" s="66"/>
      <c r="J20" s="66"/>
      <c r="K20" s="66"/>
      <c r="L20" s="294"/>
      <c r="M20" s="65">
        <v>0</v>
      </c>
      <c r="N20" s="66">
        <v>0</v>
      </c>
      <c r="O20" s="66">
        <v>0</v>
      </c>
      <c r="P20" s="65">
        <v>0</v>
      </c>
      <c r="Q20" s="66">
        <f t="shared" si="2"/>
        <v>0</v>
      </c>
      <c r="R20" s="65">
        <v>0</v>
      </c>
      <c r="S20" s="96">
        <v>0</v>
      </c>
      <c r="T20" s="225">
        <v>0</v>
      </c>
      <c r="U20" s="268">
        <f t="shared" si="3"/>
        <v>47</v>
      </c>
      <c r="V20" s="224">
        <v>0</v>
      </c>
      <c r="W20" s="328">
        <f t="shared" si="4"/>
        <v>47</v>
      </c>
      <c r="X20" s="224">
        <v>0</v>
      </c>
      <c r="Y20" s="96">
        <v>0</v>
      </c>
      <c r="Z20" s="96">
        <v>47</v>
      </c>
      <c r="AA20" s="96"/>
      <c r="AB20" s="96"/>
      <c r="AC20" s="96"/>
      <c r="AD20" s="96"/>
      <c r="AE20" s="96"/>
      <c r="AF20" s="96"/>
      <c r="AG20" s="96"/>
      <c r="AH20" s="96"/>
      <c r="AI20" s="96"/>
      <c r="AJ20" s="225"/>
      <c r="AK20" s="268">
        <f t="shared" si="5"/>
        <v>0</v>
      </c>
      <c r="AL20" s="224"/>
      <c r="AM20" s="96"/>
      <c r="AN20" s="96"/>
      <c r="AO20" s="136">
        <f t="shared" si="6"/>
        <v>141</v>
      </c>
    </row>
    <row r="21" spans="2:41" ht="12.75">
      <c r="B21" s="97" t="str">
        <f>+'knižničný fond'!B21</f>
        <v>7.</v>
      </c>
      <c r="C21" s="98" t="str">
        <f>'knižničný fond'!C21</f>
        <v>Soboš</v>
      </c>
      <c r="D21" s="197">
        <f t="shared" si="1"/>
        <v>200</v>
      </c>
      <c r="E21" s="215">
        <v>200</v>
      </c>
      <c r="F21" s="292"/>
      <c r="G21" s="65"/>
      <c r="H21" s="66">
        <v>200</v>
      </c>
      <c r="I21" s="66"/>
      <c r="J21" s="66"/>
      <c r="K21" s="66"/>
      <c r="L21" s="270"/>
      <c r="M21" s="65">
        <v>0</v>
      </c>
      <c r="N21" s="66">
        <v>0</v>
      </c>
      <c r="O21" s="66">
        <v>0</v>
      </c>
      <c r="P21" s="65">
        <v>0</v>
      </c>
      <c r="Q21" s="66">
        <f t="shared" si="2"/>
        <v>0</v>
      </c>
      <c r="R21" s="65">
        <v>0</v>
      </c>
      <c r="S21" s="96">
        <v>0</v>
      </c>
      <c r="T21" s="225">
        <v>0</v>
      </c>
      <c r="U21" s="268">
        <f t="shared" si="3"/>
        <v>200</v>
      </c>
      <c r="V21" s="224">
        <v>0</v>
      </c>
      <c r="W21" s="328">
        <f t="shared" si="4"/>
        <v>200</v>
      </c>
      <c r="X21" s="224">
        <v>0</v>
      </c>
      <c r="Y21" s="96">
        <v>0</v>
      </c>
      <c r="Z21" s="96">
        <v>200</v>
      </c>
      <c r="AA21" s="96"/>
      <c r="AB21" s="96"/>
      <c r="AC21" s="96"/>
      <c r="AD21" s="96"/>
      <c r="AE21" s="96"/>
      <c r="AF21" s="96"/>
      <c r="AG21" s="96"/>
      <c r="AH21" s="96"/>
      <c r="AI21" s="96"/>
      <c r="AJ21" s="225"/>
      <c r="AK21" s="268">
        <f t="shared" si="5"/>
        <v>0</v>
      </c>
      <c r="AL21" s="224"/>
      <c r="AM21" s="96"/>
      <c r="AN21" s="96"/>
      <c r="AO21" s="136">
        <f t="shared" si="6"/>
        <v>600</v>
      </c>
    </row>
    <row r="22" spans="2:41" ht="12.75">
      <c r="B22" s="97" t="str">
        <f>+'knižničný fond'!B22</f>
        <v>8.</v>
      </c>
      <c r="C22" s="98" t="str">
        <f>'knižničný fond'!C22</f>
        <v>Vyšný Mirošov</v>
      </c>
      <c r="D22" s="197">
        <f t="shared" si="1"/>
        <v>286</v>
      </c>
      <c r="E22" s="215">
        <v>281</v>
      </c>
      <c r="F22" s="292"/>
      <c r="G22" s="65"/>
      <c r="H22" s="66">
        <v>281</v>
      </c>
      <c r="I22" s="66"/>
      <c r="J22" s="66"/>
      <c r="K22" s="66"/>
      <c r="L22" s="294"/>
      <c r="M22" s="65">
        <v>0</v>
      </c>
      <c r="N22" s="66">
        <v>0</v>
      </c>
      <c r="O22" s="66">
        <v>0</v>
      </c>
      <c r="P22" s="65">
        <v>0</v>
      </c>
      <c r="Q22" s="66">
        <v>5</v>
      </c>
      <c r="R22" s="65">
        <v>5</v>
      </c>
      <c r="S22" s="96">
        <v>0</v>
      </c>
      <c r="T22" s="225">
        <v>0</v>
      </c>
      <c r="U22" s="268">
        <f t="shared" si="3"/>
        <v>286</v>
      </c>
      <c r="V22" s="224">
        <v>0</v>
      </c>
      <c r="W22" s="328">
        <f t="shared" si="4"/>
        <v>110</v>
      </c>
      <c r="X22" s="224">
        <v>0</v>
      </c>
      <c r="Y22" s="96">
        <v>110</v>
      </c>
      <c r="Z22" s="96"/>
      <c r="AA22" s="96"/>
      <c r="AB22" s="96"/>
      <c r="AC22" s="96"/>
      <c r="AD22" s="96">
        <v>67</v>
      </c>
      <c r="AE22" s="96"/>
      <c r="AF22" s="96">
        <v>109</v>
      </c>
      <c r="AG22" s="96"/>
      <c r="AH22" s="96"/>
      <c r="AI22" s="96"/>
      <c r="AJ22" s="225"/>
      <c r="AK22" s="268">
        <f t="shared" si="5"/>
        <v>0</v>
      </c>
      <c r="AL22" s="224"/>
      <c r="AM22" s="96"/>
      <c r="AN22" s="96"/>
      <c r="AO22" s="136">
        <f t="shared" si="6"/>
        <v>682</v>
      </c>
    </row>
    <row r="23" spans="2:41" ht="13.5" thickBot="1">
      <c r="B23" s="222" t="str">
        <f>+'knižničný fond'!B23</f>
        <v>9.</v>
      </c>
      <c r="C23" s="209">
        <f>'knižničný fond'!C23</f>
        <v>0</v>
      </c>
      <c r="D23" s="179">
        <f t="shared" si="1"/>
        <v>0</v>
      </c>
      <c r="E23" s="223"/>
      <c r="F23" s="293"/>
      <c r="G23" s="181"/>
      <c r="H23" s="182"/>
      <c r="I23" s="182"/>
      <c r="J23" s="182"/>
      <c r="K23" s="182"/>
      <c r="L23" s="295"/>
      <c r="M23" s="181">
        <v>0</v>
      </c>
      <c r="N23" s="182">
        <v>0</v>
      </c>
      <c r="O23" s="182">
        <v>0</v>
      </c>
      <c r="P23" s="181">
        <v>0</v>
      </c>
      <c r="Q23" s="182">
        <f t="shared" si="2"/>
        <v>0</v>
      </c>
      <c r="R23" s="181">
        <v>0</v>
      </c>
      <c r="S23" s="237">
        <v>0</v>
      </c>
      <c r="T23" s="281">
        <v>0</v>
      </c>
      <c r="U23" s="316">
        <f t="shared" si="3"/>
        <v>0</v>
      </c>
      <c r="V23" s="326">
        <v>0</v>
      </c>
      <c r="W23" s="329">
        <f t="shared" si="4"/>
        <v>0</v>
      </c>
      <c r="X23" s="326">
        <v>0</v>
      </c>
      <c r="Y23" s="237">
        <v>0</v>
      </c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81"/>
      <c r="AK23" s="316">
        <f t="shared" si="5"/>
        <v>0</v>
      </c>
      <c r="AL23" s="326"/>
      <c r="AM23" s="237"/>
      <c r="AN23" s="237"/>
      <c r="AO23" s="351">
        <f t="shared" si="6"/>
        <v>0</v>
      </c>
    </row>
    <row r="24" spans="1:41" ht="13.5" thickBot="1">
      <c r="A24" s="99"/>
      <c r="B24" s="498" t="str">
        <f>'knižničný fond'!B24</f>
        <v>SPOLU Neprof. Knižnice</v>
      </c>
      <c r="C24" s="499"/>
      <c r="D24" s="229">
        <f aca="true" t="shared" si="7" ref="D24:U24">SUM(D15:D23)</f>
        <v>1735</v>
      </c>
      <c r="E24" s="229">
        <f t="shared" si="7"/>
        <v>1730</v>
      </c>
      <c r="F24" s="219">
        <f t="shared" si="7"/>
        <v>0</v>
      </c>
      <c r="G24" s="219">
        <f t="shared" si="7"/>
        <v>0</v>
      </c>
      <c r="H24" s="219">
        <f t="shared" si="7"/>
        <v>1730</v>
      </c>
      <c r="I24" s="219">
        <f t="shared" si="7"/>
        <v>0</v>
      </c>
      <c r="J24" s="219">
        <f t="shared" si="7"/>
        <v>0</v>
      </c>
      <c r="K24" s="219">
        <f t="shared" si="7"/>
        <v>0</v>
      </c>
      <c r="L24" s="235">
        <f t="shared" si="7"/>
        <v>0</v>
      </c>
      <c r="M24" s="235">
        <f t="shared" si="7"/>
        <v>0</v>
      </c>
      <c r="N24" s="235">
        <f t="shared" si="7"/>
        <v>0</v>
      </c>
      <c r="O24" s="235">
        <f t="shared" si="7"/>
        <v>0</v>
      </c>
      <c r="P24" s="235">
        <f t="shared" si="7"/>
        <v>0</v>
      </c>
      <c r="Q24" s="235">
        <f t="shared" si="7"/>
        <v>5</v>
      </c>
      <c r="R24" s="235">
        <f t="shared" si="7"/>
        <v>5</v>
      </c>
      <c r="S24" s="235">
        <f t="shared" si="7"/>
        <v>0</v>
      </c>
      <c r="T24" s="235">
        <f t="shared" si="7"/>
        <v>0</v>
      </c>
      <c r="U24" s="219">
        <f t="shared" si="7"/>
        <v>1735</v>
      </c>
      <c r="V24" s="296"/>
      <c r="W24" s="296">
        <f aca="true" t="shared" si="8" ref="W24:AO24">SUM(W15:W23)</f>
        <v>619</v>
      </c>
      <c r="X24" s="296">
        <f t="shared" si="8"/>
        <v>0</v>
      </c>
      <c r="Y24" s="296">
        <f t="shared" si="8"/>
        <v>110</v>
      </c>
      <c r="Z24" s="296">
        <f t="shared" si="8"/>
        <v>509</v>
      </c>
      <c r="AA24" s="296">
        <f t="shared" si="8"/>
        <v>0</v>
      </c>
      <c r="AB24" s="296">
        <f t="shared" si="8"/>
        <v>0</v>
      </c>
      <c r="AC24" s="296">
        <f t="shared" si="8"/>
        <v>378</v>
      </c>
      <c r="AD24" s="296">
        <f t="shared" si="8"/>
        <v>199</v>
      </c>
      <c r="AE24" s="296">
        <f t="shared" si="8"/>
        <v>0</v>
      </c>
      <c r="AF24" s="296">
        <f t="shared" si="8"/>
        <v>529</v>
      </c>
      <c r="AG24" s="296">
        <f t="shared" si="8"/>
        <v>0</v>
      </c>
      <c r="AH24" s="296">
        <f t="shared" si="8"/>
        <v>0</v>
      </c>
      <c r="AI24" s="296">
        <f t="shared" si="8"/>
        <v>0</v>
      </c>
      <c r="AJ24" s="296">
        <f t="shared" si="8"/>
        <v>10</v>
      </c>
      <c r="AK24" s="180">
        <f t="shared" si="8"/>
        <v>0</v>
      </c>
      <c r="AL24" s="180">
        <f t="shared" si="8"/>
        <v>0</v>
      </c>
      <c r="AM24" s="180">
        <f t="shared" si="8"/>
        <v>0</v>
      </c>
      <c r="AN24" s="180">
        <f t="shared" si="8"/>
        <v>0</v>
      </c>
      <c r="AO24" s="180">
        <f t="shared" si="8"/>
        <v>4089</v>
      </c>
    </row>
    <row r="25" spans="2:41" ht="13.5" thickBot="1">
      <c r="B25" s="500" t="str">
        <f>'knižničný fond'!B25</f>
        <v>SPOLU - okr. SVIDNÍK</v>
      </c>
      <c r="C25" s="501"/>
      <c r="D25" s="79">
        <f aca="true" t="shared" si="9" ref="D25:U25">SUM(D8+D10+D13+D24)</f>
        <v>339255</v>
      </c>
      <c r="E25" s="79">
        <f t="shared" si="9"/>
        <v>325178</v>
      </c>
      <c r="F25" s="77">
        <f t="shared" si="9"/>
        <v>0</v>
      </c>
      <c r="G25" s="77">
        <f t="shared" si="9"/>
        <v>291949</v>
      </c>
      <c r="H25" s="77">
        <f t="shared" si="9"/>
        <v>26296</v>
      </c>
      <c r="I25" s="77">
        <f t="shared" si="9"/>
        <v>0</v>
      </c>
      <c r="J25" s="77">
        <f t="shared" si="9"/>
        <v>0</v>
      </c>
      <c r="K25" s="77">
        <f t="shared" si="9"/>
        <v>6733</v>
      </c>
      <c r="L25" s="132">
        <f t="shared" si="9"/>
        <v>6733</v>
      </c>
      <c r="M25" s="132">
        <f t="shared" si="9"/>
        <v>0</v>
      </c>
      <c r="N25" s="132">
        <f t="shared" si="9"/>
        <v>0</v>
      </c>
      <c r="O25" s="132">
        <f t="shared" si="9"/>
        <v>200</v>
      </c>
      <c r="P25" s="132">
        <f t="shared" si="9"/>
        <v>575</v>
      </c>
      <c r="Q25" s="132">
        <f t="shared" si="9"/>
        <v>13502</v>
      </c>
      <c r="R25" s="132">
        <f t="shared" si="9"/>
        <v>12264</v>
      </c>
      <c r="S25" s="132">
        <f t="shared" si="9"/>
        <v>0</v>
      </c>
      <c r="T25" s="132">
        <f t="shared" si="9"/>
        <v>1238</v>
      </c>
      <c r="U25" s="77">
        <f t="shared" si="9"/>
        <v>340530</v>
      </c>
      <c r="V25" s="77"/>
      <c r="W25" s="77">
        <f aca="true" t="shared" si="10" ref="W25:AO25">SUM(W8+W10+W13+W24)</f>
        <v>14989</v>
      </c>
      <c r="X25" s="77">
        <f t="shared" si="10"/>
        <v>0</v>
      </c>
      <c r="Y25" s="77">
        <f t="shared" si="10"/>
        <v>110</v>
      </c>
      <c r="Z25" s="77">
        <f t="shared" si="10"/>
        <v>14879</v>
      </c>
      <c r="AA25" s="77">
        <f t="shared" si="10"/>
        <v>0</v>
      </c>
      <c r="AB25" s="77">
        <f t="shared" si="10"/>
        <v>0</v>
      </c>
      <c r="AC25" s="77">
        <f t="shared" si="10"/>
        <v>148704</v>
      </c>
      <c r="AD25" s="77">
        <f t="shared" si="10"/>
        <v>59244</v>
      </c>
      <c r="AE25" s="77">
        <f t="shared" si="10"/>
        <v>0</v>
      </c>
      <c r="AF25" s="77">
        <f t="shared" si="10"/>
        <v>105122</v>
      </c>
      <c r="AG25" s="77">
        <f t="shared" si="10"/>
        <v>0</v>
      </c>
      <c r="AH25" s="77">
        <f t="shared" si="10"/>
        <v>62</v>
      </c>
      <c r="AI25" s="77">
        <f t="shared" si="10"/>
        <v>9562</v>
      </c>
      <c r="AJ25" s="77">
        <f t="shared" si="10"/>
        <v>2909</v>
      </c>
      <c r="AK25" s="243">
        <f t="shared" si="10"/>
        <v>19998</v>
      </c>
      <c r="AL25" s="243">
        <f t="shared" si="10"/>
        <v>19998</v>
      </c>
      <c r="AM25" s="243">
        <f t="shared" si="10"/>
        <v>0</v>
      </c>
      <c r="AN25" s="243">
        <f t="shared" si="10"/>
        <v>0</v>
      </c>
      <c r="AO25" s="243">
        <f t="shared" si="10"/>
        <v>714772</v>
      </c>
    </row>
    <row r="26" spans="2:41" ht="13.5" thickBot="1">
      <c r="B26" s="502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4"/>
    </row>
    <row r="27" spans="2:41" ht="16.5" thickBot="1">
      <c r="B27" s="87" t="str">
        <f>'knižničný fond'!B27</f>
        <v>Okres STROPKOV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8"/>
    </row>
    <row r="28" spans="2:41" ht="13.5" thickBot="1">
      <c r="B28" s="46" t="str">
        <f>'knižničný fond'!B28</f>
        <v>Mestské knižnice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20"/>
    </row>
    <row r="29" spans="2:41" ht="13.5" thickBot="1">
      <c r="B29" s="93" t="str">
        <f>+'knižničný fond'!B29</f>
        <v>1.</v>
      </c>
      <c r="C29" s="94" t="str">
        <f>'knižničný fond'!C29</f>
        <v>Stropkov</v>
      </c>
      <c r="D29" s="194">
        <f>SUM(E29+P29+Q29)</f>
        <v>46321</v>
      </c>
      <c r="E29" s="215">
        <v>45447</v>
      </c>
      <c r="F29" s="291"/>
      <c r="G29" s="56"/>
      <c r="H29" s="57">
        <v>45447</v>
      </c>
      <c r="I29" s="57"/>
      <c r="J29" s="57"/>
      <c r="K29" s="284"/>
      <c r="L29" s="286"/>
      <c r="M29" s="56">
        <v>0</v>
      </c>
      <c r="N29" s="57">
        <v>0</v>
      </c>
      <c r="O29" s="304">
        <v>0</v>
      </c>
      <c r="P29" s="56">
        <v>0</v>
      </c>
      <c r="Q29" s="304">
        <v>874</v>
      </c>
      <c r="R29" s="56">
        <v>874</v>
      </c>
      <c r="S29" s="92">
        <v>0</v>
      </c>
      <c r="T29" s="280">
        <v>0</v>
      </c>
      <c r="U29" s="300">
        <f>SUM(W29+AC29+AD29+AE29+AF29+AI29+AJ29)</f>
        <v>46331</v>
      </c>
      <c r="V29" s="92">
        <v>0</v>
      </c>
      <c r="W29" s="245">
        <f>SUM(X29:AB29)</f>
        <v>884</v>
      </c>
      <c r="X29" s="92">
        <v>0</v>
      </c>
      <c r="Y29" s="92">
        <v>0</v>
      </c>
      <c r="Z29" s="92">
        <v>884</v>
      </c>
      <c r="AA29" s="92"/>
      <c r="AB29" s="92"/>
      <c r="AC29" s="92">
        <v>29161</v>
      </c>
      <c r="AD29" s="92">
        <v>10986</v>
      </c>
      <c r="AE29" s="92"/>
      <c r="AF29" s="92">
        <v>3614</v>
      </c>
      <c r="AG29" s="331"/>
      <c r="AH29" s="92"/>
      <c r="AI29" s="92"/>
      <c r="AJ29" s="282">
        <v>1686</v>
      </c>
      <c r="AK29" s="318">
        <f>SUM(AL29+AN29)</f>
        <v>0</v>
      </c>
      <c r="AL29" s="324"/>
      <c r="AM29" s="92"/>
      <c r="AN29" s="280"/>
      <c r="AO29" s="136">
        <f>SUM(D29,U29,W29,AK29)</f>
        <v>93536</v>
      </c>
    </row>
    <row r="30" spans="2:41" ht="13.5" thickBot="1">
      <c r="B30" s="67" t="str">
        <f>+'knižničný fond'!B30</f>
        <v>Neprofesionálne knižnice</v>
      </c>
      <c r="C30" s="44"/>
      <c r="D30" s="44"/>
      <c r="E30" s="44"/>
      <c r="F30" s="44"/>
      <c r="G30" s="44"/>
      <c r="H30" s="44"/>
      <c r="I30" s="44"/>
      <c r="J30" s="44"/>
      <c r="K30" s="44"/>
      <c r="L30" s="250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336"/>
      <c r="AH30" s="337"/>
      <c r="AI30" s="44"/>
      <c r="AJ30" s="44"/>
      <c r="AK30" s="44"/>
      <c r="AL30" s="44"/>
      <c r="AM30" s="44"/>
      <c r="AN30" s="44"/>
      <c r="AO30" s="45"/>
    </row>
    <row r="31" spans="2:41" ht="12.75">
      <c r="B31" s="93" t="str">
        <f>+'knižničný fond'!B31</f>
        <v>1.</v>
      </c>
      <c r="C31" s="94" t="str">
        <f>'knižničný fond'!C31</f>
        <v>Bukovce</v>
      </c>
      <c r="D31" s="194">
        <f>SUM(E31+P31+Q31)</f>
        <v>327</v>
      </c>
      <c r="E31" s="215">
        <v>327</v>
      </c>
      <c r="F31" s="291"/>
      <c r="G31" s="56"/>
      <c r="H31" s="57">
        <v>327</v>
      </c>
      <c r="I31" s="57"/>
      <c r="J31" s="57"/>
      <c r="K31" s="284"/>
      <c r="L31" s="270"/>
      <c r="M31" s="56">
        <v>0</v>
      </c>
      <c r="N31" s="57">
        <v>0</v>
      </c>
      <c r="O31" s="304">
        <v>0</v>
      </c>
      <c r="P31" s="56">
        <v>0</v>
      </c>
      <c r="Q31" s="304">
        <f>SUM(R31:T31)</f>
        <v>0</v>
      </c>
      <c r="R31" s="56">
        <v>0</v>
      </c>
      <c r="S31" s="92">
        <v>0</v>
      </c>
      <c r="T31" s="280">
        <v>0</v>
      </c>
      <c r="U31" s="315">
        <f>SUM(W31+AI31+AJ31)+SUM(AC31:AF31)</f>
        <v>327</v>
      </c>
      <c r="V31" s="324">
        <v>0</v>
      </c>
      <c r="W31" s="327">
        <f>SUM(X31:AB31)</f>
        <v>100</v>
      </c>
      <c r="X31" s="324"/>
      <c r="Y31" s="92"/>
      <c r="Z31" s="92">
        <v>100</v>
      </c>
      <c r="AA31" s="92"/>
      <c r="AB31" s="92"/>
      <c r="AC31" s="92">
        <v>227</v>
      </c>
      <c r="AD31" s="92"/>
      <c r="AE31" s="92"/>
      <c r="AF31" s="92"/>
      <c r="AG31" s="92"/>
      <c r="AH31" s="92"/>
      <c r="AI31" s="92"/>
      <c r="AJ31" s="282"/>
      <c r="AK31" s="315">
        <f>SUM(AL31+AN31)</f>
        <v>0</v>
      </c>
      <c r="AL31" s="324"/>
      <c r="AM31" s="92"/>
      <c r="AN31" s="280"/>
      <c r="AO31" s="136">
        <f>SUM(D31,U31,W31,AK31)</f>
        <v>754</v>
      </c>
    </row>
    <row r="32" spans="2:41" ht="12.75">
      <c r="B32" s="97" t="str">
        <f>+'knižničný fond'!B32</f>
        <v>2.</v>
      </c>
      <c r="C32" s="98" t="str">
        <f>'knižničný fond'!C32</f>
        <v>Duplín</v>
      </c>
      <c r="D32" s="197">
        <f>SUM(E32+P32+Q32)</f>
        <v>210</v>
      </c>
      <c r="E32" s="215">
        <v>203</v>
      </c>
      <c r="F32" s="292"/>
      <c r="G32" s="65"/>
      <c r="H32" s="66">
        <v>203</v>
      </c>
      <c r="I32" s="66"/>
      <c r="J32" s="66"/>
      <c r="K32" s="66"/>
      <c r="L32" s="294"/>
      <c r="M32" s="65">
        <v>0</v>
      </c>
      <c r="N32" s="66">
        <v>0</v>
      </c>
      <c r="O32" s="66">
        <v>0</v>
      </c>
      <c r="P32" s="65">
        <v>0</v>
      </c>
      <c r="Q32" s="66">
        <v>7</v>
      </c>
      <c r="R32" s="65">
        <v>7</v>
      </c>
      <c r="S32" s="96">
        <v>0</v>
      </c>
      <c r="T32" s="225">
        <v>0</v>
      </c>
      <c r="U32" s="318">
        <f>SUM(W32+AI32+AJ32)+SUM(AC32:AF32)</f>
        <v>203</v>
      </c>
      <c r="V32" s="224">
        <v>0</v>
      </c>
      <c r="W32" s="328">
        <f>SUM(X32:AB32)</f>
        <v>183</v>
      </c>
      <c r="X32" s="224"/>
      <c r="Y32" s="96">
        <v>183</v>
      </c>
      <c r="Z32" s="96"/>
      <c r="AA32" s="96"/>
      <c r="AB32" s="96"/>
      <c r="AC32" s="96"/>
      <c r="AD32" s="96">
        <v>20</v>
      </c>
      <c r="AE32" s="96"/>
      <c r="AF32" s="96"/>
      <c r="AG32" s="96"/>
      <c r="AH32" s="96"/>
      <c r="AI32" s="96"/>
      <c r="AJ32" s="225"/>
      <c r="AK32" s="268">
        <f>SUM(AL32+AN32)</f>
        <v>0</v>
      </c>
      <c r="AL32" s="224"/>
      <c r="AM32" s="96"/>
      <c r="AN32" s="225"/>
      <c r="AO32" s="136">
        <f>SUM(D32,U32,W32,AK32)</f>
        <v>596</v>
      </c>
    </row>
    <row r="33" spans="2:41" ht="12.75">
      <c r="B33" s="97" t="str">
        <f>+'knižničný fond'!B33</f>
        <v>3.</v>
      </c>
      <c r="C33" s="98" t="str">
        <f>'knižničný fond'!C33</f>
        <v>Turany nad Ondavou</v>
      </c>
      <c r="D33" s="197">
        <f>SUM(E33+P33+Q33)</f>
        <v>220</v>
      </c>
      <c r="E33" s="215">
        <v>220</v>
      </c>
      <c r="F33" s="292"/>
      <c r="G33" s="65"/>
      <c r="H33" s="66">
        <v>220</v>
      </c>
      <c r="I33" s="66"/>
      <c r="J33" s="66"/>
      <c r="K33" s="66"/>
      <c r="L33" s="294"/>
      <c r="M33" s="65">
        <v>0</v>
      </c>
      <c r="N33" s="66">
        <v>0</v>
      </c>
      <c r="O33" s="66">
        <v>0</v>
      </c>
      <c r="P33" s="65">
        <v>0</v>
      </c>
      <c r="Q33" s="66">
        <f>SUM(R33:T33)</f>
        <v>0</v>
      </c>
      <c r="R33" s="65">
        <v>0</v>
      </c>
      <c r="S33" s="96">
        <v>0</v>
      </c>
      <c r="T33" s="225">
        <v>0</v>
      </c>
      <c r="U33" s="318">
        <f>SUM(W33+AI33+AJ33)+SUM(AC33:AF33)</f>
        <v>220</v>
      </c>
      <c r="V33" s="224">
        <v>0</v>
      </c>
      <c r="W33" s="328">
        <f>SUM(X33:AB33)</f>
        <v>200</v>
      </c>
      <c r="X33" s="224"/>
      <c r="Y33" s="96">
        <v>200</v>
      </c>
      <c r="Z33" s="96"/>
      <c r="AA33" s="96"/>
      <c r="AB33" s="96"/>
      <c r="AC33" s="96"/>
      <c r="AD33" s="96">
        <v>20</v>
      </c>
      <c r="AE33" s="96"/>
      <c r="AF33" s="96"/>
      <c r="AG33" s="96"/>
      <c r="AH33" s="96"/>
      <c r="AI33" s="96"/>
      <c r="AJ33" s="225"/>
      <c r="AK33" s="268">
        <f>SUM(AL33+AN33)</f>
        <v>0</v>
      </c>
      <c r="AL33" s="224"/>
      <c r="AM33" s="96"/>
      <c r="AN33" s="225"/>
      <c r="AO33" s="136">
        <f>SUM(D33,U33,W33,AK33)</f>
        <v>640</v>
      </c>
    </row>
    <row r="34" spans="2:41" ht="13.5" thickBot="1">
      <c r="B34" s="222" t="str">
        <f>+'knižničný fond'!B34</f>
        <v>4.</v>
      </c>
      <c r="C34" s="209">
        <f>'knižničný fond'!C34</f>
        <v>0</v>
      </c>
      <c r="D34" s="179">
        <f>SUM(E34+P34+Q34)</f>
        <v>0</v>
      </c>
      <c r="E34" s="223"/>
      <c r="F34" s="293"/>
      <c r="G34" s="181"/>
      <c r="H34" s="182"/>
      <c r="I34" s="182"/>
      <c r="J34" s="182"/>
      <c r="K34" s="182"/>
      <c r="L34" s="295"/>
      <c r="M34" s="181">
        <v>0</v>
      </c>
      <c r="N34" s="182">
        <v>0</v>
      </c>
      <c r="O34" s="182">
        <v>0</v>
      </c>
      <c r="P34" s="181">
        <v>0</v>
      </c>
      <c r="Q34" s="182">
        <f>SUM(R34:T34)</f>
        <v>0</v>
      </c>
      <c r="R34" s="181">
        <v>0</v>
      </c>
      <c r="S34" s="237">
        <v>0</v>
      </c>
      <c r="T34" s="281">
        <v>0</v>
      </c>
      <c r="U34" s="316">
        <f>SUM(W34+AI34+AJ34)+SUM(AC34:AF34)</f>
        <v>0</v>
      </c>
      <c r="V34" s="326">
        <v>0</v>
      </c>
      <c r="W34" s="329">
        <f>SUM(X34:AB34)</f>
        <v>0</v>
      </c>
      <c r="X34" s="326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81"/>
      <c r="AK34" s="316">
        <f>SUM(AL34+AN34)</f>
        <v>0</v>
      </c>
      <c r="AL34" s="326"/>
      <c r="AM34" s="237"/>
      <c r="AN34" s="281"/>
      <c r="AO34" s="351">
        <f>SUM(D34,U34,W34,AK34)</f>
        <v>0</v>
      </c>
    </row>
    <row r="35" spans="2:41" ht="13.5" thickBot="1">
      <c r="B35" s="498" t="str">
        <f>'knižničný fond'!B35</f>
        <v>SPOLU - Neprof. knižnice</v>
      </c>
      <c r="C35" s="499"/>
      <c r="D35" s="229">
        <f>SUM(D31:D34)</f>
        <v>757</v>
      </c>
      <c r="E35" s="229">
        <f aca="true" t="shared" si="11" ref="E35:AO35">SUM(E31:E34)</f>
        <v>750</v>
      </c>
      <c r="F35" s="229">
        <f t="shared" si="11"/>
        <v>0</v>
      </c>
      <c r="G35" s="229">
        <f t="shared" si="11"/>
        <v>0</v>
      </c>
      <c r="H35" s="229">
        <f t="shared" si="11"/>
        <v>750</v>
      </c>
      <c r="I35" s="229">
        <f t="shared" si="11"/>
        <v>0</v>
      </c>
      <c r="J35" s="229">
        <f t="shared" si="11"/>
        <v>0</v>
      </c>
      <c r="K35" s="229">
        <f t="shared" si="11"/>
        <v>0</v>
      </c>
      <c r="L35" s="229">
        <f t="shared" si="11"/>
        <v>0</v>
      </c>
      <c r="M35" s="229">
        <f t="shared" si="11"/>
        <v>0</v>
      </c>
      <c r="N35" s="229">
        <f t="shared" si="11"/>
        <v>0</v>
      </c>
      <c r="O35" s="229">
        <f t="shared" si="11"/>
        <v>0</v>
      </c>
      <c r="P35" s="229">
        <f t="shared" si="11"/>
        <v>0</v>
      </c>
      <c r="Q35" s="229">
        <f t="shared" si="11"/>
        <v>7</v>
      </c>
      <c r="R35" s="229">
        <f t="shared" si="11"/>
        <v>7</v>
      </c>
      <c r="S35" s="229">
        <f t="shared" si="11"/>
        <v>0</v>
      </c>
      <c r="T35" s="229">
        <f t="shared" si="11"/>
        <v>0</v>
      </c>
      <c r="U35" s="229">
        <f t="shared" si="11"/>
        <v>750</v>
      </c>
      <c r="V35" s="229">
        <f t="shared" si="11"/>
        <v>0</v>
      </c>
      <c r="W35" s="229">
        <f t="shared" si="11"/>
        <v>483</v>
      </c>
      <c r="X35" s="229">
        <f t="shared" si="11"/>
        <v>0</v>
      </c>
      <c r="Y35" s="229">
        <f t="shared" si="11"/>
        <v>383</v>
      </c>
      <c r="Z35" s="229">
        <f t="shared" si="11"/>
        <v>100</v>
      </c>
      <c r="AA35" s="229">
        <f t="shared" si="11"/>
        <v>0</v>
      </c>
      <c r="AB35" s="229">
        <f t="shared" si="11"/>
        <v>0</v>
      </c>
      <c r="AC35" s="229">
        <f t="shared" si="11"/>
        <v>227</v>
      </c>
      <c r="AD35" s="229">
        <f t="shared" si="11"/>
        <v>40</v>
      </c>
      <c r="AE35" s="229">
        <f t="shared" si="11"/>
        <v>0</v>
      </c>
      <c r="AF35" s="229">
        <f t="shared" si="11"/>
        <v>0</v>
      </c>
      <c r="AG35" s="229">
        <f t="shared" si="11"/>
        <v>0</v>
      </c>
      <c r="AH35" s="229">
        <f t="shared" si="11"/>
        <v>0</v>
      </c>
      <c r="AI35" s="229">
        <f t="shared" si="11"/>
        <v>0</v>
      </c>
      <c r="AJ35" s="229">
        <f t="shared" si="11"/>
        <v>0</v>
      </c>
      <c r="AK35" s="229">
        <f t="shared" si="11"/>
        <v>0</v>
      </c>
      <c r="AL35" s="229">
        <f t="shared" si="11"/>
        <v>0</v>
      </c>
      <c r="AM35" s="229">
        <f t="shared" si="11"/>
        <v>0</v>
      </c>
      <c r="AN35" s="229">
        <f t="shared" si="11"/>
        <v>0</v>
      </c>
      <c r="AO35" s="229">
        <f t="shared" si="11"/>
        <v>1990</v>
      </c>
    </row>
    <row r="36" spans="2:41" ht="13.5" thickBot="1">
      <c r="B36" s="500" t="str">
        <f>'knižničný fond'!B36</f>
        <v>SPOLU - okr. STROPKOV</v>
      </c>
      <c r="C36" s="501"/>
      <c r="D36" s="79">
        <f>SUM(D29+D35)</f>
        <v>47078</v>
      </c>
      <c r="E36" s="79">
        <f aca="true" t="shared" si="12" ref="E36:AO36">SUM(E29+E35)</f>
        <v>46197</v>
      </c>
      <c r="F36" s="79">
        <f t="shared" si="12"/>
        <v>0</v>
      </c>
      <c r="G36" s="79">
        <f t="shared" si="12"/>
        <v>0</v>
      </c>
      <c r="H36" s="79">
        <f t="shared" si="12"/>
        <v>46197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79">
        <f t="shared" si="12"/>
        <v>0</v>
      </c>
      <c r="N36" s="79">
        <f t="shared" si="12"/>
        <v>0</v>
      </c>
      <c r="O36" s="79">
        <f t="shared" si="12"/>
        <v>0</v>
      </c>
      <c r="P36" s="79">
        <f t="shared" si="12"/>
        <v>0</v>
      </c>
      <c r="Q36" s="79">
        <f t="shared" si="12"/>
        <v>881</v>
      </c>
      <c r="R36" s="79">
        <f t="shared" si="12"/>
        <v>881</v>
      </c>
      <c r="S36" s="79">
        <f t="shared" si="12"/>
        <v>0</v>
      </c>
      <c r="T36" s="79">
        <f t="shared" si="12"/>
        <v>0</v>
      </c>
      <c r="U36" s="79">
        <f t="shared" si="12"/>
        <v>47081</v>
      </c>
      <c r="V36" s="79">
        <f t="shared" si="12"/>
        <v>0</v>
      </c>
      <c r="W36" s="79">
        <f t="shared" si="12"/>
        <v>1367</v>
      </c>
      <c r="X36" s="79">
        <f t="shared" si="12"/>
        <v>0</v>
      </c>
      <c r="Y36" s="79">
        <f t="shared" si="12"/>
        <v>383</v>
      </c>
      <c r="Z36" s="79">
        <f t="shared" si="12"/>
        <v>984</v>
      </c>
      <c r="AA36" s="79">
        <f t="shared" si="12"/>
        <v>0</v>
      </c>
      <c r="AB36" s="79">
        <f t="shared" si="12"/>
        <v>0</v>
      </c>
      <c r="AC36" s="79">
        <f t="shared" si="12"/>
        <v>29388</v>
      </c>
      <c r="AD36" s="79">
        <f t="shared" si="12"/>
        <v>11026</v>
      </c>
      <c r="AE36" s="79">
        <f t="shared" si="12"/>
        <v>0</v>
      </c>
      <c r="AF36" s="79">
        <f t="shared" si="12"/>
        <v>3614</v>
      </c>
      <c r="AG36" s="79">
        <f t="shared" si="12"/>
        <v>0</v>
      </c>
      <c r="AH36" s="79">
        <f t="shared" si="12"/>
        <v>0</v>
      </c>
      <c r="AI36" s="79">
        <f t="shared" si="12"/>
        <v>0</v>
      </c>
      <c r="AJ36" s="79">
        <f t="shared" si="12"/>
        <v>1686</v>
      </c>
      <c r="AK36" s="79">
        <f t="shared" si="12"/>
        <v>0</v>
      </c>
      <c r="AL36" s="79">
        <f t="shared" si="12"/>
        <v>0</v>
      </c>
      <c r="AM36" s="79">
        <f t="shared" si="12"/>
        <v>0</v>
      </c>
      <c r="AN36" s="79">
        <f t="shared" si="12"/>
        <v>0</v>
      </c>
      <c r="AO36" s="79">
        <f t="shared" si="12"/>
        <v>95526</v>
      </c>
    </row>
  </sheetData>
  <sheetProtection/>
  <mergeCells count="48">
    <mergeCell ref="AO2:AO6"/>
    <mergeCell ref="B26:AO26"/>
    <mergeCell ref="B35:C35"/>
    <mergeCell ref="B36:C36"/>
    <mergeCell ref="B11:C11"/>
    <mergeCell ref="B13:C13"/>
    <mergeCell ref="B24:C24"/>
    <mergeCell ref="B25:C25"/>
    <mergeCell ref="AK2:AN2"/>
    <mergeCell ref="AK3:AK6"/>
    <mergeCell ref="W3:AB3"/>
    <mergeCell ref="Q4:Q6"/>
    <mergeCell ref="W4:W6"/>
    <mergeCell ref="E2:T2"/>
    <mergeCell ref="AB5:AB6"/>
    <mergeCell ref="U3:U6"/>
    <mergeCell ref="E4:E6"/>
    <mergeCell ref="R4:T4"/>
    <mergeCell ref="Y5:Y6"/>
    <mergeCell ref="AC3:AC6"/>
    <mergeCell ref="U2:AJ2"/>
    <mergeCell ref="AD3:AD6"/>
    <mergeCell ref="AE3:AE6"/>
    <mergeCell ref="AF3:AF6"/>
    <mergeCell ref="AG3:AH3"/>
    <mergeCell ref="AJ3:AJ6"/>
    <mergeCell ref="AI3:AI6"/>
    <mergeCell ref="X4:AB4"/>
    <mergeCell ref="X5:X6"/>
    <mergeCell ref="B2:C6"/>
    <mergeCell ref="D2:D6"/>
    <mergeCell ref="F5:J5"/>
    <mergeCell ref="K5:N5"/>
    <mergeCell ref="O5:O6"/>
    <mergeCell ref="P4:P6"/>
    <mergeCell ref="E3:T3"/>
    <mergeCell ref="R5:R6"/>
    <mergeCell ref="F4:O4"/>
    <mergeCell ref="AL4:AL6"/>
    <mergeCell ref="AN4:AN6"/>
    <mergeCell ref="AL3:AN3"/>
    <mergeCell ref="AA5:AA6"/>
    <mergeCell ref="AM4:AM6"/>
    <mergeCell ref="S5:S6"/>
    <mergeCell ref="T5:T6"/>
    <mergeCell ref="Z5:Z6"/>
    <mergeCell ref="AG4:AG6"/>
    <mergeCell ref="AH4:AH6"/>
  </mergeCells>
  <printOptions horizontalCentered="1" verticalCentered="1"/>
  <pageMargins left="0.3937007874015748" right="0.3937007874015748" top="0.3937007874015748" bottom="0.9881889763779528" header="0.5118110236220472" footer="0.5118110236220472"/>
  <pageSetup horizontalDpi="600" verticalDpi="600" orientation="landscape" paperSize="9" scale="48" r:id="rId1"/>
  <ignoredErrors>
    <ignoredError sqref="U8 W8 U10:W10 U12:W12 AK8 AK10 AK12 L24 M24:T24 Q15:Q21 U15:W23 AK15:AK23 AK29 U29:W29 Q31 AK31:AK34 W31:W34 Q33:Q34 Q23" unlockedFormula="1"/>
    <ignoredError sqref="U32:V34 U31:V3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41"/>
  <dimension ref="B2:R152"/>
  <sheetViews>
    <sheetView zoomScalePageLayoutView="0" workbookViewId="0" topLeftCell="A1">
      <pane xSplit="3" ySplit="6" topLeftCell="D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0" sqref="D10:Q10"/>
    </sheetView>
  </sheetViews>
  <sheetFormatPr defaultColWidth="9.00390625" defaultRowHeight="12.75"/>
  <cols>
    <col min="1" max="1" width="2.625" style="1" customWidth="1"/>
    <col min="2" max="2" width="3.375" style="1" customWidth="1"/>
    <col min="3" max="3" width="21.00390625" style="1" customWidth="1"/>
    <col min="4" max="4" width="12.00390625" style="1" customWidth="1"/>
    <col min="5" max="5" width="11.75390625" style="1" customWidth="1"/>
    <col min="6" max="17" width="13.00390625" style="1" customWidth="1"/>
    <col min="18" max="16384" width="9.125" style="1" customWidth="1"/>
  </cols>
  <sheetData>
    <row r="1" ht="13.5" thickBot="1"/>
    <row r="2" spans="2:18" ht="12.75" customHeight="1">
      <c r="B2" s="671" t="s">
        <v>0</v>
      </c>
      <c r="C2" s="672"/>
      <c r="D2" s="657" t="s">
        <v>39</v>
      </c>
      <c r="E2" s="658"/>
      <c r="F2" s="662" t="s">
        <v>65</v>
      </c>
      <c r="G2" s="662" t="s">
        <v>52</v>
      </c>
      <c r="H2" s="662" t="s">
        <v>54</v>
      </c>
      <c r="I2" s="662" t="s">
        <v>55</v>
      </c>
      <c r="J2" s="662" t="s">
        <v>56</v>
      </c>
      <c r="K2" s="662" t="s">
        <v>57</v>
      </c>
      <c r="L2" s="662" t="s">
        <v>58</v>
      </c>
      <c r="M2" s="662" t="s">
        <v>59</v>
      </c>
      <c r="N2" s="662" t="s">
        <v>60</v>
      </c>
      <c r="O2" s="662" t="s">
        <v>61</v>
      </c>
      <c r="P2" s="662" t="s">
        <v>62</v>
      </c>
      <c r="Q2" s="662" t="s">
        <v>63</v>
      </c>
      <c r="R2" s="675" t="s">
        <v>10</v>
      </c>
    </row>
    <row r="3" spans="2:18" ht="12.75" customHeight="1">
      <c r="B3" s="673"/>
      <c r="C3" s="674"/>
      <c r="D3" s="656" t="s">
        <v>5</v>
      </c>
      <c r="E3" s="623" t="s">
        <v>64</v>
      </c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76"/>
    </row>
    <row r="4" spans="2:18" ht="12.75" customHeight="1">
      <c r="B4" s="673"/>
      <c r="C4" s="674"/>
      <c r="D4" s="621"/>
      <c r="E4" s="621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76"/>
    </row>
    <row r="5" spans="2:18" ht="12.75">
      <c r="B5" s="673"/>
      <c r="C5" s="674"/>
      <c r="D5" s="621"/>
      <c r="E5" s="621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76"/>
    </row>
    <row r="6" spans="2:18" ht="24" customHeight="1" thickBot="1">
      <c r="B6" s="673"/>
      <c r="C6" s="674"/>
      <c r="D6" s="621"/>
      <c r="E6" s="621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76"/>
    </row>
    <row r="7" spans="2:18" ht="16.5" thickBot="1">
      <c r="B7" s="668" t="str">
        <f>'knižničný fond'!B7</f>
        <v>Okres SVIDNÍK</v>
      </c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70"/>
    </row>
    <row r="8" spans="2:18" ht="13.5" thickBot="1">
      <c r="B8" s="19" t="str">
        <f>+'knižničný fond'!B8</f>
        <v>1.</v>
      </c>
      <c r="C8" s="20" t="str">
        <f>'knižničný fond'!C8</f>
        <v>Svidník</v>
      </c>
      <c r="D8" s="30">
        <v>30</v>
      </c>
      <c r="E8" s="31">
        <v>11</v>
      </c>
      <c r="F8" s="32">
        <v>1</v>
      </c>
      <c r="G8" s="153">
        <v>43121</v>
      </c>
      <c r="H8" s="32">
        <v>1</v>
      </c>
      <c r="I8" s="32">
        <v>1</v>
      </c>
      <c r="J8" s="32">
        <v>1</v>
      </c>
      <c r="K8" s="32">
        <v>0</v>
      </c>
      <c r="L8" s="32">
        <v>45993</v>
      </c>
      <c r="M8" s="32">
        <v>1</v>
      </c>
      <c r="N8" s="32">
        <v>1</v>
      </c>
      <c r="O8" s="32">
        <v>0</v>
      </c>
      <c r="P8" s="32">
        <v>0</v>
      </c>
      <c r="Q8" s="32">
        <v>6309</v>
      </c>
      <c r="R8" s="21">
        <f>SUM(D8:Q8)</f>
        <v>95470</v>
      </c>
    </row>
    <row r="9" spans="2:18" ht="13.5" thickBot="1">
      <c r="B9" s="659" t="str">
        <f>'knižničný fond'!B9</f>
        <v>Mestské knižnice</v>
      </c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1"/>
    </row>
    <row r="10" spans="2:18" ht="13.5" thickBot="1">
      <c r="B10" s="14" t="str">
        <f>+'knižničný fond'!B10</f>
        <v>1.</v>
      </c>
      <c r="C10" s="12" t="str">
        <f>'knižničný fond'!C10</f>
        <v>Giraltovce</v>
      </c>
      <c r="D10" s="11">
        <v>10</v>
      </c>
      <c r="E10" s="15">
        <v>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8">
        <f>SUM(D10:Q10)</f>
        <v>18</v>
      </c>
    </row>
    <row r="11" spans="2:18" ht="13.5" thickBot="1">
      <c r="B11" s="665" t="str">
        <f>+'knižničný fond'!B11</f>
        <v>Profesionálne knižnice</v>
      </c>
      <c r="C11" s="666">
        <f>+'knižničný fond'!C11</f>
        <v>0</v>
      </c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7"/>
    </row>
    <row r="12" spans="2:18" ht="12.75">
      <c r="B12" s="14" t="str">
        <f>+'knižničný fond'!B12</f>
        <v>1.</v>
      </c>
      <c r="C12" s="14" t="str">
        <f>+'knižničný fond'!C12</f>
        <v>Okrúhle</v>
      </c>
      <c r="D12" s="9">
        <v>1</v>
      </c>
      <c r="E12" s="13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8">
        <f>SUM(D12:Q12)</f>
        <v>1</v>
      </c>
    </row>
    <row r="13" spans="2:18" ht="12.75">
      <c r="B13" s="14" t="e">
        <f>+'knižničný fond'!#REF!</f>
        <v>#REF!</v>
      </c>
      <c r="C13" s="42" t="e">
        <f>+'knižničný fond'!#REF!</f>
        <v>#REF!</v>
      </c>
      <c r="D13" s="9">
        <v>1</v>
      </c>
      <c r="E13" s="13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8" t="e">
        <f>#N/A</f>
        <v>#N/A</v>
      </c>
    </row>
    <row r="14" spans="2:18" ht="12.75">
      <c r="B14" s="14" t="e">
        <f>+'knižničný fond'!#REF!</f>
        <v>#REF!</v>
      </c>
      <c r="C14" s="42" t="e">
        <f>+'knižničný fond'!#REF!</f>
        <v>#REF!</v>
      </c>
      <c r="D14" s="9">
        <v>1</v>
      </c>
      <c r="E14" s="13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f>SUM(D14:Q14)</f>
        <v>1</v>
      </c>
    </row>
    <row r="15" spans="2:18" ht="12.75">
      <c r="B15" s="14" t="e">
        <f>+'knižničný fond'!#REF!</f>
        <v>#REF!</v>
      </c>
      <c r="C15" s="42" t="e">
        <f>+'knižničný fond'!#REF!</f>
        <v>#REF!</v>
      </c>
      <c r="D15" s="9">
        <v>6</v>
      </c>
      <c r="E15" s="13">
        <v>4</v>
      </c>
      <c r="F15" s="17">
        <v>0</v>
      </c>
      <c r="G15" s="17">
        <v>0</v>
      </c>
      <c r="H15" s="17">
        <v>0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 t="e">
        <f>#N/A</f>
        <v>#N/A</v>
      </c>
    </row>
    <row r="16" spans="2:18" ht="12.75">
      <c r="B16" s="3" t="e">
        <f>+'knižničný fond'!#REF!</f>
        <v>#REF!</v>
      </c>
      <c r="C16" s="8" t="e">
        <f>+'knižničný fond'!#REF!</f>
        <v>#REF!</v>
      </c>
      <c r="D16" s="9">
        <v>1</v>
      </c>
      <c r="E16" s="13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6">
        <f>SUM(D16:Q16)</f>
        <v>1</v>
      </c>
    </row>
    <row r="17" spans="2:18" ht="12.75">
      <c r="B17" s="3" t="e">
        <f>+'knižničný fond'!#REF!</f>
        <v>#REF!</v>
      </c>
      <c r="C17" s="8" t="e">
        <f>'knižničný fond'!#REF!</f>
        <v>#REF!</v>
      </c>
      <c r="D17" s="9"/>
      <c r="E17" s="1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6" t="e">
        <f>#N/A</f>
        <v>#N/A</v>
      </c>
    </row>
    <row r="18" spans="2:18" ht="12.75">
      <c r="B18" s="3" t="e">
        <f>+'knižničný fond'!#REF!</f>
        <v>#REF!</v>
      </c>
      <c r="C18" s="8" t="e">
        <f>'knižničný fond'!#REF!</f>
        <v>#REF!</v>
      </c>
      <c r="D18" s="9"/>
      <c r="E18" s="1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 t="e">
        <f>#N/A</f>
        <v>#N/A</v>
      </c>
    </row>
    <row r="19" spans="2:18" ht="13.5" thickBot="1">
      <c r="B19" s="654" t="str">
        <f>'knižničný fond'!B13</f>
        <v>SPOLU - Prof. knižnice</v>
      </c>
      <c r="C19" s="655"/>
      <c r="D19" s="24" t="e">
        <f>#N/A</f>
        <v>#N/A</v>
      </c>
      <c r="E19" s="25" t="e">
        <f>#N/A</f>
        <v>#N/A</v>
      </c>
      <c r="F19" s="26" t="e">
        <f>#N/A</f>
        <v>#N/A</v>
      </c>
      <c r="G19" s="26" t="e">
        <f>#N/A</f>
        <v>#N/A</v>
      </c>
      <c r="H19" s="26" t="e">
        <f>#N/A</f>
        <v>#N/A</v>
      </c>
      <c r="I19" s="26" t="e">
        <f>#N/A</f>
        <v>#N/A</v>
      </c>
      <c r="J19" s="26" t="e">
        <f>#N/A</f>
        <v>#N/A</v>
      </c>
      <c r="K19" s="26" t="e">
        <f>#N/A</f>
        <v>#N/A</v>
      </c>
      <c r="L19" s="26" t="e">
        <f>#N/A</f>
        <v>#N/A</v>
      </c>
      <c r="M19" s="26" t="e">
        <f>#N/A</f>
        <v>#N/A</v>
      </c>
      <c r="N19" s="26" t="e">
        <f>#N/A</f>
        <v>#N/A</v>
      </c>
      <c r="O19" s="26" t="e">
        <f>#N/A</f>
        <v>#N/A</v>
      </c>
      <c r="P19" s="26" t="e">
        <f>#N/A</f>
        <v>#N/A</v>
      </c>
      <c r="Q19" s="26" t="e">
        <f>#N/A</f>
        <v>#N/A</v>
      </c>
      <c r="R19" s="23" t="e">
        <f>#N/A</f>
        <v>#N/A</v>
      </c>
    </row>
    <row r="20" spans="2:18" ht="13.5" thickBot="1">
      <c r="B20" s="659" t="str">
        <f>'knižničný fond'!B14</f>
        <v>Neprofesionálne knižnice</v>
      </c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1"/>
    </row>
    <row r="21" spans="2:18" ht="12.75">
      <c r="B21" s="14" t="str">
        <f>+'knižničný fond'!B15</f>
        <v>1.</v>
      </c>
      <c r="C21" s="12" t="str">
        <f>'knižničný fond'!C15</f>
        <v>Kalnište</v>
      </c>
      <c r="D21" s="9">
        <v>0</v>
      </c>
      <c r="E21" s="13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>
        <f>SUM(D21:Q21)</f>
        <v>0</v>
      </c>
    </row>
    <row r="22" spans="2:18" ht="12.75">
      <c r="B22" s="3" t="str">
        <f>+'knižničný fond'!B16</f>
        <v>2.</v>
      </c>
      <c r="C22" s="8" t="str">
        <f>'knižničný fond'!C16</f>
        <v>Kračúnovce</v>
      </c>
      <c r="D22" s="9">
        <v>0</v>
      </c>
      <c r="E22" s="13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6" t="e">
        <f>#N/A</f>
        <v>#N/A</v>
      </c>
    </row>
    <row r="23" spans="2:18" ht="12.75">
      <c r="B23" s="3" t="str">
        <f>+'knižničný fond'!B17</f>
        <v>3.</v>
      </c>
      <c r="C23" s="8" t="str">
        <f>'knižničný fond'!C17</f>
        <v>Krajná Bystrá</v>
      </c>
      <c r="D23" s="9">
        <v>1</v>
      </c>
      <c r="E23" s="13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6" t="e">
        <f>#N/A</f>
        <v>#N/A</v>
      </c>
    </row>
    <row r="24" spans="2:18" ht="12.75">
      <c r="B24" s="3" t="str">
        <f>+'knižničný fond'!B18</f>
        <v>4.</v>
      </c>
      <c r="C24" s="8" t="str">
        <f>'knižničný fond'!C18</f>
        <v>Kružlová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6">
        <f>SUM(D24:Q24)</f>
        <v>0</v>
      </c>
    </row>
    <row r="25" spans="2:18" ht="12.75">
      <c r="B25" s="3" t="str">
        <f>+'knižničný fond'!B19</f>
        <v>5.</v>
      </c>
      <c r="C25" s="8" t="str">
        <f>'knižničný fond'!C19</f>
        <v>Ladomirová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6">
        <v>0</v>
      </c>
    </row>
    <row r="26" spans="2:18" ht="12.75">
      <c r="B26" s="3" t="str">
        <f>+'knižničný fond'!B20</f>
        <v>6.</v>
      </c>
      <c r="C26" s="8" t="str">
        <f>'knižničný fond'!C20</f>
        <v>Rakovčík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6" t="e">
        <f>#N/A</f>
        <v>#N/A</v>
      </c>
    </row>
    <row r="27" spans="2:18" ht="12.75">
      <c r="B27" s="3" t="str">
        <f>+'knižničný fond'!B21</f>
        <v>7.</v>
      </c>
      <c r="C27" s="8" t="str">
        <f>'knižničný fond'!C21</f>
        <v>Soboš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6" t="e">
        <f>#N/A</f>
        <v>#N/A</v>
      </c>
    </row>
    <row r="28" spans="2:18" ht="12.75">
      <c r="B28" s="3" t="str">
        <f>+'knižničný fond'!B22</f>
        <v>8.</v>
      </c>
      <c r="C28" s="8" t="str">
        <f>'knižničný fond'!C22</f>
        <v>Vyšný Mirošov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6" t="e">
        <f>#N/A</f>
        <v>#N/A</v>
      </c>
    </row>
    <row r="29" spans="2:18" ht="12.75">
      <c r="B29" s="3" t="str">
        <f>+'knižničný fond'!B23</f>
        <v>9.</v>
      </c>
      <c r="C29" s="8">
        <f>'knižničný fond'!C23</f>
        <v>0</v>
      </c>
      <c r="D29" s="10">
        <v>2</v>
      </c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6" t="e">
        <f>#N/A</f>
        <v>#N/A</v>
      </c>
    </row>
    <row r="30" spans="2:18" ht="12.75">
      <c r="B30" s="3" t="e">
        <f>+'knižničný fond'!#REF!</f>
        <v>#REF!</v>
      </c>
      <c r="C30" s="8" t="e">
        <f>'knižničný fond'!#REF!</f>
        <v>#REF!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6" t="e">
        <f>#N/A</f>
        <v>#N/A</v>
      </c>
    </row>
    <row r="31" spans="2:18" ht="12.75">
      <c r="B31" s="3" t="e">
        <f>+'knižničný fond'!#REF!</f>
        <v>#REF!</v>
      </c>
      <c r="C31" s="8" t="e">
        <f>'knižničný fond'!#REF!</f>
        <v>#REF!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6" t="e">
        <f>#N/A</f>
        <v>#N/A</v>
      </c>
    </row>
    <row r="32" spans="2:18" ht="12.75">
      <c r="B32" s="3" t="e">
        <f>+'knižničný fond'!#REF!</f>
        <v>#REF!</v>
      </c>
      <c r="C32" s="8" t="e">
        <f>'knižničný fond'!#REF!</f>
        <v>#REF!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6" t="e">
        <f>#N/A</f>
        <v>#N/A</v>
      </c>
    </row>
    <row r="33" spans="2:18" ht="12.75">
      <c r="B33" s="3" t="e">
        <f>+'knižničný fond'!#REF!</f>
        <v>#REF!</v>
      </c>
      <c r="C33" s="8" t="e">
        <f>'knižničný fond'!#REF!</f>
        <v>#REF!</v>
      </c>
      <c r="D33" s="9">
        <v>1</v>
      </c>
      <c r="E33" s="13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6" t="e">
        <f>#N/A</f>
        <v>#N/A</v>
      </c>
    </row>
    <row r="34" spans="2:18" ht="12.75">
      <c r="B34" s="3" t="e">
        <f>+'knižničný fond'!#REF!</f>
        <v>#REF!</v>
      </c>
      <c r="C34" s="8" t="e">
        <f>'knižničný fond'!#REF!</f>
        <v>#REF!</v>
      </c>
      <c r="D34" s="9">
        <v>0</v>
      </c>
      <c r="E34" s="13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6" t="e">
        <f>#N/A</f>
        <v>#N/A</v>
      </c>
    </row>
    <row r="35" spans="2:18" ht="12.75">
      <c r="B35" s="3" t="e">
        <f>+'knižničný fond'!#REF!</f>
        <v>#REF!</v>
      </c>
      <c r="C35" s="8" t="e">
        <f>'knižničný fond'!#REF!</f>
        <v>#REF!</v>
      </c>
      <c r="D35" s="9">
        <v>1</v>
      </c>
      <c r="E35" s="13">
        <v>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6" t="e">
        <f>#N/A</f>
        <v>#N/A</v>
      </c>
    </row>
    <row r="36" spans="2:18" ht="12.75">
      <c r="B36" s="3" t="e">
        <f>+'knižničný fond'!#REF!</f>
        <v>#REF!</v>
      </c>
      <c r="C36" s="8" t="e">
        <f>'knižničný fond'!#REF!</f>
        <v>#REF!</v>
      </c>
      <c r="D36" s="9">
        <v>0</v>
      </c>
      <c r="E36" s="13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6">
        <v>0</v>
      </c>
    </row>
    <row r="37" spans="2:18" ht="12.75">
      <c r="B37" s="3" t="e">
        <f>+'knižničný fond'!#REF!</f>
        <v>#REF!</v>
      </c>
      <c r="C37" s="8" t="e">
        <f>'knižničný fond'!#REF!</f>
        <v>#REF!</v>
      </c>
      <c r="D37" s="9">
        <v>0</v>
      </c>
      <c r="E37" s="13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6" t="e">
        <f>#N/A</f>
        <v>#N/A</v>
      </c>
    </row>
    <row r="38" spans="2:18" ht="12.75">
      <c r="B38" s="3" t="e">
        <f>+'knižničný fond'!#REF!</f>
        <v>#REF!</v>
      </c>
      <c r="C38" s="8" t="e">
        <f>'knižničný fond'!#REF!</f>
        <v>#REF!</v>
      </c>
      <c r="D38" s="9">
        <v>0</v>
      </c>
      <c r="E38" s="13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6" t="e">
        <f>#N/A</f>
        <v>#N/A</v>
      </c>
    </row>
    <row r="39" spans="2:18" ht="12.75">
      <c r="B39" s="3" t="e">
        <f>+'knižničný fond'!#REF!</f>
        <v>#REF!</v>
      </c>
      <c r="C39" s="8" t="e">
        <f>'knižničný fond'!#REF!</f>
        <v>#REF!</v>
      </c>
      <c r="D39" s="9">
        <v>1</v>
      </c>
      <c r="E39" s="13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6" t="e">
        <f>#N/A</f>
        <v>#N/A</v>
      </c>
    </row>
    <row r="40" spans="2:18" ht="12.75">
      <c r="B40" s="3" t="e">
        <f>+'knižničný fond'!#REF!</f>
        <v>#REF!</v>
      </c>
      <c r="C40" s="8" t="e">
        <f>'knižničný fond'!#REF!</f>
        <v>#REF!</v>
      </c>
      <c r="D40" s="9">
        <v>0</v>
      </c>
      <c r="E40" s="13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6" t="e">
        <f>#N/A</f>
        <v>#N/A</v>
      </c>
    </row>
    <row r="41" spans="2:18" ht="12.75">
      <c r="B41" s="3" t="e">
        <f>+'knižničný fond'!#REF!</f>
        <v>#REF!</v>
      </c>
      <c r="C41" s="8" t="e">
        <f>'knižničný fond'!#REF!</f>
        <v>#REF!</v>
      </c>
      <c r="D41" s="9">
        <v>0</v>
      </c>
      <c r="E41" s="13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6" t="e">
        <f>#N/A</f>
        <v>#N/A</v>
      </c>
    </row>
    <row r="42" spans="2:18" ht="12.75">
      <c r="B42" s="3" t="e">
        <f>+'knižničný fond'!#REF!</f>
        <v>#REF!</v>
      </c>
      <c r="C42" s="8" t="e">
        <f>'knižničný fond'!#REF!</f>
        <v>#REF!</v>
      </c>
      <c r="D42" s="9">
        <v>0</v>
      </c>
      <c r="E42" s="13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6" t="e">
        <f>#N/A</f>
        <v>#N/A</v>
      </c>
    </row>
    <row r="43" spans="2:18" ht="12.75">
      <c r="B43" s="3" t="e">
        <f>+'knižničný fond'!#REF!</f>
        <v>#REF!</v>
      </c>
      <c r="C43" s="8" t="e">
        <f>'knižničný fond'!#REF!</f>
        <v>#REF!</v>
      </c>
      <c r="D43" s="9">
        <v>0</v>
      </c>
      <c r="E43" s="13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6" t="e">
        <f>#N/A</f>
        <v>#N/A</v>
      </c>
    </row>
    <row r="44" spans="2:18" ht="12.75">
      <c r="B44" s="3" t="e">
        <f>+'knižničný fond'!#REF!</f>
        <v>#REF!</v>
      </c>
      <c r="C44" s="8" t="e">
        <f>'knižničný fond'!#REF!</f>
        <v>#REF!</v>
      </c>
      <c r="D44" s="9">
        <v>0</v>
      </c>
      <c r="E44" s="13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6" t="e">
        <f>#N/A</f>
        <v>#N/A</v>
      </c>
    </row>
    <row r="45" spans="2:18" ht="12.75">
      <c r="B45" s="3" t="e">
        <f>+'knižničný fond'!#REF!</f>
        <v>#REF!</v>
      </c>
      <c r="C45" s="8" t="e">
        <f>'knižničný fond'!#REF!</f>
        <v>#REF!</v>
      </c>
      <c r="D45" s="9">
        <v>1</v>
      </c>
      <c r="E45" s="13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6" t="e">
        <f>#N/A</f>
        <v>#N/A</v>
      </c>
    </row>
    <row r="46" spans="2:18" ht="12.75">
      <c r="B46" s="3" t="e">
        <f>+'knižničný fond'!#REF!</f>
        <v>#REF!</v>
      </c>
      <c r="C46" s="8" t="e">
        <f>'knižničný fond'!#REF!</f>
        <v>#REF!</v>
      </c>
      <c r="D46" s="9">
        <v>0</v>
      </c>
      <c r="E46" s="13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6">
        <f>SUM(D46:Q46)</f>
        <v>0</v>
      </c>
    </row>
    <row r="47" spans="2:18" ht="12.75">
      <c r="B47" s="3" t="e">
        <f>+'knižničný fond'!#REF!</f>
        <v>#REF!</v>
      </c>
      <c r="C47" s="8" t="e">
        <f>'knižničný fond'!#REF!</f>
        <v>#REF!</v>
      </c>
      <c r="D47" s="9">
        <v>2</v>
      </c>
      <c r="E47" s="13">
        <v>1</v>
      </c>
      <c r="F47" s="17">
        <v>1</v>
      </c>
      <c r="G47" s="142">
        <v>6198</v>
      </c>
      <c r="H47" s="17">
        <v>1</v>
      </c>
      <c r="I47" s="17">
        <v>0</v>
      </c>
      <c r="J47" s="17">
        <v>1</v>
      </c>
      <c r="K47" s="17">
        <v>0</v>
      </c>
      <c r="L47" s="142">
        <v>1273</v>
      </c>
      <c r="M47" s="17">
        <v>0</v>
      </c>
      <c r="N47" s="17">
        <v>0</v>
      </c>
      <c r="O47" s="17">
        <v>0</v>
      </c>
      <c r="P47" s="17">
        <v>0</v>
      </c>
      <c r="Q47" s="17">
        <v>32</v>
      </c>
      <c r="R47" s="6" t="e">
        <f>#N/A</f>
        <v>#N/A</v>
      </c>
    </row>
    <row r="48" spans="2:18" ht="12.75">
      <c r="B48" s="3" t="e">
        <f>+'knižničný fond'!#REF!</f>
        <v>#REF!</v>
      </c>
      <c r="C48" s="8" t="e">
        <f>'knižničný fond'!#REF!</f>
        <v>#REF!</v>
      </c>
      <c r="D48" s="9">
        <v>1</v>
      </c>
      <c r="E48" s="13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6" t="e">
        <f>#N/A</f>
        <v>#N/A</v>
      </c>
    </row>
    <row r="49" spans="2:18" ht="12.75">
      <c r="B49" s="3" t="e">
        <f>+'knižničný fond'!#REF!</f>
        <v>#REF!</v>
      </c>
      <c r="C49" s="8" t="e">
        <f>'knižničný fond'!#REF!</f>
        <v>#REF!</v>
      </c>
      <c r="D49" s="9">
        <v>1</v>
      </c>
      <c r="E49" s="13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6" t="e">
        <f>#N/A</f>
        <v>#N/A</v>
      </c>
    </row>
    <row r="50" spans="2:18" ht="12.75">
      <c r="B50" s="3" t="e">
        <f>+'knižničný fond'!#REF!</f>
        <v>#REF!</v>
      </c>
      <c r="C50" s="8" t="e">
        <f>'knižničný fond'!#REF!</f>
        <v>#REF!</v>
      </c>
      <c r="D50" s="9">
        <v>0</v>
      </c>
      <c r="E50" s="13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6" t="e">
        <f>#N/A</f>
        <v>#N/A</v>
      </c>
    </row>
    <row r="51" spans="2:18" ht="12.75">
      <c r="B51" s="3" t="e">
        <f>+'knižničný fond'!#REF!</f>
        <v>#REF!</v>
      </c>
      <c r="C51" s="8" t="e">
        <f>'knižničný fond'!#REF!</f>
        <v>#REF!</v>
      </c>
      <c r="D51" s="9">
        <v>0</v>
      </c>
      <c r="E51" s="13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6" t="e">
        <f>#N/A</f>
        <v>#N/A</v>
      </c>
    </row>
    <row r="52" spans="2:18" ht="12.75">
      <c r="B52" s="3" t="e">
        <f>+'knižničný fond'!#REF!</f>
        <v>#REF!</v>
      </c>
      <c r="C52" s="8" t="e">
        <f>'knižničný fond'!#REF!</f>
        <v>#REF!</v>
      </c>
      <c r="D52" s="9">
        <v>0</v>
      </c>
      <c r="E52" s="13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6" t="e">
        <f>#N/A</f>
        <v>#N/A</v>
      </c>
    </row>
    <row r="53" spans="2:18" ht="12.75">
      <c r="B53" s="3" t="e">
        <f>+'knižničný fond'!#REF!</f>
        <v>#REF!</v>
      </c>
      <c r="C53" s="8" t="e">
        <f>'knižničný fond'!#REF!</f>
        <v>#REF!</v>
      </c>
      <c r="D53" s="9">
        <v>0</v>
      </c>
      <c r="E53" s="13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6" t="e">
        <f>#N/A</f>
        <v>#N/A</v>
      </c>
    </row>
    <row r="54" spans="2:18" ht="12.75">
      <c r="B54" s="3" t="e">
        <f>+'knižničný fond'!#REF!</f>
        <v>#REF!</v>
      </c>
      <c r="C54" s="8" t="e">
        <f>'knižničný fond'!#REF!</f>
        <v>#REF!</v>
      </c>
      <c r="D54" s="9">
        <v>0</v>
      </c>
      <c r="E54" s="13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6" t="e">
        <f>#N/A</f>
        <v>#N/A</v>
      </c>
    </row>
    <row r="55" spans="2:18" ht="12.75">
      <c r="B55" s="3" t="e">
        <f>+'knižničný fond'!#REF!</f>
        <v>#REF!</v>
      </c>
      <c r="C55" s="8" t="e">
        <f>'knižničný fond'!#REF!</f>
        <v>#REF!</v>
      </c>
      <c r="D55" s="9">
        <v>0</v>
      </c>
      <c r="E55" s="13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6" t="e">
        <f>#N/A</f>
        <v>#N/A</v>
      </c>
    </row>
    <row r="56" spans="2:18" ht="12.75">
      <c r="B56" s="3" t="e">
        <f>+'knižničný fond'!#REF!</f>
        <v>#REF!</v>
      </c>
      <c r="C56" s="8" t="e">
        <f>'knižničný fond'!#REF!</f>
        <v>#REF!</v>
      </c>
      <c r="D56" s="9">
        <v>0</v>
      </c>
      <c r="E56" s="13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6" t="e">
        <f>#N/A</f>
        <v>#N/A</v>
      </c>
    </row>
    <row r="57" spans="2:18" ht="12.75">
      <c r="B57" s="3" t="e">
        <f>+'knižničný fond'!#REF!</f>
        <v>#REF!</v>
      </c>
      <c r="C57" s="8" t="e">
        <f>'knižničný fond'!#REF!</f>
        <v>#REF!</v>
      </c>
      <c r="D57" s="9">
        <v>0</v>
      </c>
      <c r="E57" s="13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6" t="e">
        <f>#N/A</f>
        <v>#N/A</v>
      </c>
    </row>
    <row r="58" spans="2:18" ht="12.75">
      <c r="B58" s="3" t="e">
        <f>+'knižničný fond'!#REF!</f>
        <v>#REF!</v>
      </c>
      <c r="C58" s="8" t="e">
        <f>'knižničný fond'!#REF!</f>
        <v>#REF!</v>
      </c>
      <c r="D58" s="9">
        <v>1</v>
      </c>
      <c r="E58" s="13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6" t="e">
        <f>#N/A</f>
        <v>#N/A</v>
      </c>
    </row>
    <row r="59" spans="2:18" ht="12.75">
      <c r="B59" s="3" t="e">
        <f>+'knižničný fond'!#REF!</f>
        <v>#REF!</v>
      </c>
      <c r="C59" s="8" t="e">
        <f>'knižničný fond'!#REF!</f>
        <v>#REF!</v>
      </c>
      <c r="D59" s="9">
        <v>0</v>
      </c>
      <c r="E59" s="13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6" t="e">
        <f>#N/A</f>
        <v>#N/A</v>
      </c>
    </row>
    <row r="60" spans="2:18" ht="12.75">
      <c r="B60" s="3" t="e">
        <f>+'knižničný fond'!#REF!</f>
        <v>#REF!</v>
      </c>
      <c r="C60" s="8" t="e">
        <f>'knižničný fond'!#REF!</f>
        <v>#REF!</v>
      </c>
      <c r="D60" s="9">
        <v>0</v>
      </c>
      <c r="E60" s="13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6" t="e">
        <f>#N/A</f>
        <v>#N/A</v>
      </c>
    </row>
    <row r="61" spans="2:18" ht="12.75">
      <c r="B61" s="3" t="e">
        <f>+'knižničný fond'!#REF!</f>
        <v>#REF!</v>
      </c>
      <c r="C61" s="8" t="e">
        <f>'knižničný fond'!#REF!</f>
        <v>#REF!</v>
      </c>
      <c r="D61" s="9">
        <v>1</v>
      </c>
      <c r="E61" s="13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6" t="e">
        <f>#N/A</f>
        <v>#N/A</v>
      </c>
    </row>
    <row r="62" spans="2:18" ht="12.75">
      <c r="B62" s="3" t="e">
        <f>+'knižničný fond'!#REF!</f>
        <v>#REF!</v>
      </c>
      <c r="C62" s="8" t="e">
        <f>'knižničný fond'!#REF!</f>
        <v>#REF!</v>
      </c>
      <c r="D62" s="9">
        <v>0</v>
      </c>
      <c r="E62" s="13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6" t="e">
        <f>#N/A</f>
        <v>#N/A</v>
      </c>
    </row>
    <row r="63" spans="2:18" ht="12.75">
      <c r="B63" s="3" t="e">
        <f>+'knižničný fond'!#REF!</f>
        <v>#REF!</v>
      </c>
      <c r="C63" s="8" t="e">
        <f>'knižničný fond'!#REF!</f>
        <v>#REF!</v>
      </c>
      <c r="D63" s="9">
        <v>0</v>
      </c>
      <c r="E63" s="13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6" t="e">
        <f>#N/A</f>
        <v>#N/A</v>
      </c>
    </row>
    <row r="64" spans="2:18" ht="12.75">
      <c r="B64" s="3" t="e">
        <f>+'knižničný fond'!#REF!</f>
        <v>#REF!</v>
      </c>
      <c r="C64" s="8" t="e">
        <f>'knižničný fond'!#REF!</f>
        <v>#REF!</v>
      </c>
      <c r="D64" s="9">
        <v>1</v>
      </c>
      <c r="E64" s="13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6" t="e">
        <f>#N/A</f>
        <v>#N/A</v>
      </c>
    </row>
    <row r="65" spans="2:18" ht="12.75">
      <c r="B65" s="3" t="e">
        <f>+'knižničný fond'!#REF!</f>
        <v>#REF!</v>
      </c>
      <c r="C65" s="8" t="e">
        <f>'knižničný fond'!#REF!</f>
        <v>#REF!</v>
      </c>
      <c r="D65" s="9">
        <v>2</v>
      </c>
      <c r="E65" s="13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6" t="e">
        <f>#N/A</f>
        <v>#N/A</v>
      </c>
    </row>
    <row r="66" spans="2:18" ht="12.75">
      <c r="B66" s="3" t="e">
        <f>+'knižničný fond'!#REF!</f>
        <v>#REF!</v>
      </c>
      <c r="C66" s="8" t="e">
        <f>'knižničný fond'!#REF!</f>
        <v>#REF!</v>
      </c>
      <c r="D66" s="9">
        <v>1</v>
      </c>
      <c r="E66" s="13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6" t="e">
        <f>#N/A</f>
        <v>#N/A</v>
      </c>
    </row>
    <row r="67" spans="2:18" ht="12.75">
      <c r="B67" s="3" t="e">
        <f>+'knižničný fond'!#REF!</f>
        <v>#REF!</v>
      </c>
      <c r="C67" s="8" t="e">
        <f>'knižničný fond'!#REF!</f>
        <v>#REF!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6" t="e">
        <f>#N/A</f>
        <v>#N/A</v>
      </c>
    </row>
    <row r="68" spans="2:18" ht="12.75">
      <c r="B68" s="3" t="e">
        <f>+'knižničný fond'!#REF!</f>
        <v>#REF!</v>
      </c>
      <c r="C68" s="8" t="e">
        <f>'knižničný fond'!#REF!</f>
        <v>#REF!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6" t="e">
        <f>#N/A</f>
        <v>#N/A</v>
      </c>
    </row>
    <row r="69" spans="2:18" ht="12.75">
      <c r="B69" s="3" t="e">
        <f>+'knižničný fond'!#REF!</f>
        <v>#REF!</v>
      </c>
      <c r="C69" s="8" t="e">
        <f>'knižničný fond'!#REF!</f>
        <v>#REF!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6" t="e">
        <f>#N/A</f>
        <v>#N/A</v>
      </c>
    </row>
    <row r="70" spans="2:18" ht="12.75">
      <c r="B70" s="3" t="e">
        <f>+'knižničný fond'!#REF!</f>
        <v>#REF!</v>
      </c>
      <c r="C70" s="8" t="e">
        <f>'knižničný fond'!#REF!</f>
        <v>#REF!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6" t="e">
        <f>#N/A</f>
        <v>#N/A</v>
      </c>
    </row>
    <row r="71" spans="2:18" ht="12.75">
      <c r="B71" s="3" t="e">
        <f>+'knižničný fond'!#REF!</f>
        <v>#REF!</v>
      </c>
      <c r="C71" s="8" t="e">
        <f>'knižničný fond'!#REF!</f>
        <v>#REF!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6" t="e">
        <f>#N/A</f>
        <v>#N/A</v>
      </c>
    </row>
    <row r="72" spans="2:18" ht="12.75">
      <c r="B72" s="3" t="e">
        <f>+'knižničný fond'!#REF!</f>
        <v>#REF!</v>
      </c>
      <c r="C72" s="8" t="e">
        <f>'knižničný fond'!#REF!</f>
        <v>#REF!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6" t="e">
        <f>#N/A</f>
        <v>#N/A</v>
      </c>
    </row>
    <row r="73" spans="2:18" ht="12.75">
      <c r="B73" s="3" t="e">
        <f>+'knižničný fond'!#REF!</f>
        <v>#REF!</v>
      </c>
      <c r="C73" s="8" t="e">
        <f>'knižničný fond'!#REF!</f>
        <v>#REF!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6" t="e">
        <f>#N/A</f>
        <v>#N/A</v>
      </c>
    </row>
    <row r="74" spans="2:18" ht="12.75">
      <c r="B74" s="3" t="e">
        <f>+'knižničný fond'!#REF!</f>
        <v>#REF!</v>
      </c>
      <c r="C74" s="8" t="e">
        <f>'knižničný fond'!#REF!</f>
        <v>#REF!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6" t="e">
        <f>#N/A</f>
        <v>#N/A</v>
      </c>
    </row>
    <row r="75" spans="2:18" ht="12.75">
      <c r="B75" s="3" t="e">
        <f>+'knižničný fond'!#REF!</f>
        <v>#REF!</v>
      </c>
      <c r="C75" s="8" t="e">
        <f>'knižničný fond'!#REF!</f>
        <v>#REF!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6" t="e">
        <f>#N/A</f>
        <v>#N/A</v>
      </c>
    </row>
    <row r="76" spans="2:18" ht="12.75">
      <c r="B76" s="3" t="e">
        <f>+'knižničný fond'!#REF!</f>
        <v>#REF!</v>
      </c>
      <c r="C76" s="8" t="e">
        <f>'knižničný fond'!#REF!</f>
        <v>#REF!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6" t="e">
        <f>#N/A</f>
        <v>#N/A</v>
      </c>
    </row>
    <row r="77" spans="2:18" ht="12.75">
      <c r="B77" s="3" t="e">
        <f>+'knižničný fond'!#REF!</f>
        <v>#REF!</v>
      </c>
      <c r="C77" s="8" t="e">
        <f>'knižničný fond'!#REF!</f>
        <v>#REF!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6" t="e">
        <f>#N/A</f>
        <v>#N/A</v>
      </c>
    </row>
    <row r="78" spans="2:18" ht="12.75">
      <c r="B78" s="3" t="e">
        <f>+'knižničný fond'!#REF!</f>
        <v>#REF!</v>
      </c>
      <c r="C78" s="8" t="e">
        <f>'knižničný fond'!#REF!</f>
        <v>#REF!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6" t="e">
        <f>#N/A</f>
        <v>#N/A</v>
      </c>
    </row>
    <row r="79" spans="2:18" ht="12.75">
      <c r="B79" s="3" t="e">
        <f>+'knižničný fond'!#REF!</f>
        <v>#REF!</v>
      </c>
      <c r="C79" s="8" t="e">
        <f>'knižničný fond'!#REF!</f>
        <v>#REF!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6" t="e">
        <f>#N/A</f>
        <v>#N/A</v>
      </c>
    </row>
    <row r="80" spans="2:18" ht="12.75">
      <c r="B80" s="3" t="e">
        <f>+'knižničný fond'!#REF!</f>
        <v>#REF!</v>
      </c>
      <c r="C80" s="8" t="e">
        <f>'knižničný fond'!#REF!</f>
        <v>#REF!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6" t="e">
        <f>#N/A</f>
        <v>#N/A</v>
      </c>
    </row>
    <row r="81" spans="2:18" ht="12.75">
      <c r="B81" s="3" t="e">
        <f>+'knižničný fond'!#REF!</f>
        <v>#REF!</v>
      </c>
      <c r="C81" s="8" t="e">
        <f>'knižničný fond'!#REF!</f>
        <v>#REF!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6" t="e">
        <f>#N/A</f>
        <v>#N/A</v>
      </c>
    </row>
    <row r="82" spans="2:18" ht="12.75">
      <c r="B82" s="3" t="e">
        <f>+'knižničný fond'!#REF!</f>
        <v>#REF!</v>
      </c>
      <c r="C82" s="8" t="e">
        <f>'knižničný fond'!#REF!</f>
        <v>#REF!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6" t="e">
        <f>#N/A</f>
        <v>#N/A</v>
      </c>
    </row>
    <row r="83" spans="2:18" ht="12.75">
      <c r="B83" s="3" t="e">
        <f>+'knižničný fond'!#REF!</f>
        <v>#REF!</v>
      </c>
      <c r="C83" s="8" t="e">
        <f>'knižničný fond'!#REF!</f>
        <v>#REF!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6" t="e">
        <f>#N/A</f>
        <v>#N/A</v>
      </c>
    </row>
    <row r="84" spans="2:18" ht="12.75">
      <c r="B84" s="3" t="e">
        <f>+'knižničný fond'!#REF!</f>
        <v>#REF!</v>
      </c>
      <c r="C84" s="8" t="e">
        <f>'knižničný fond'!#REF!</f>
        <v>#REF!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6" t="e">
        <f>#N/A</f>
        <v>#N/A</v>
      </c>
    </row>
    <row r="85" spans="2:18" ht="12.75">
      <c r="B85" s="3" t="e">
        <f>+'knižničný fond'!#REF!</f>
        <v>#REF!</v>
      </c>
      <c r="C85" s="8" t="e">
        <f>'knižničný fond'!#REF!</f>
        <v>#REF!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6" t="e">
        <f>#N/A</f>
        <v>#N/A</v>
      </c>
    </row>
    <row r="86" spans="2:18" ht="12.75">
      <c r="B86" s="3" t="e">
        <f>+'knižničný fond'!#REF!</f>
        <v>#REF!</v>
      </c>
      <c r="C86" s="8" t="e">
        <f>'knižničný fond'!#REF!</f>
        <v>#REF!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6" t="e">
        <f>#N/A</f>
        <v>#N/A</v>
      </c>
    </row>
    <row r="87" spans="2:18" ht="12.75">
      <c r="B87" s="3" t="e">
        <f>+'knižničný fond'!#REF!</f>
        <v>#REF!</v>
      </c>
      <c r="C87" s="8" t="e">
        <f>'knižničný fond'!#REF!</f>
        <v>#REF!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6" t="e">
        <f>#N/A</f>
        <v>#N/A</v>
      </c>
    </row>
    <row r="88" spans="2:18" ht="12.75">
      <c r="B88" s="3" t="e">
        <f>+'knižničný fond'!#REF!</f>
        <v>#REF!</v>
      </c>
      <c r="C88" s="8" t="e">
        <f>'knižničný fond'!#REF!</f>
        <v>#REF!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6" t="e">
        <f>#N/A</f>
        <v>#N/A</v>
      </c>
    </row>
    <row r="89" spans="2:18" ht="12.75">
      <c r="B89" s="3" t="e">
        <f>+'knižničný fond'!#REF!</f>
        <v>#REF!</v>
      </c>
      <c r="C89" s="8" t="e">
        <f>'knižničný fond'!#REF!</f>
        <v>#REF!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6" t="e">
        <f>#N/A</f>
        <v>#N/A</v>
      </c>
    </row>
    <row r="90" spans="2:18" ht="12.75">
      <c r="B90" s="3" t="e">
        <f>+'knižničný fond'!#REF!</f>
        <v>#REF!</v>
      </c>
      <c r="C90" s="8" t="e">
        <f>'knižničný fond'!#REF!</f>
        <v>#REF!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6" t="e">
        <f>#N/A</f>
        <v>#N/A</v>
      </c>
    </row>
    <row r="91" spans="2:18" ht="12.75">
      <c r="B91" s="3" t="e">
        <f>+'knižničný fond'!#REF!</f>
        <v>#REF!</v>
      </c>
      <c r="C91" s="8" t="e">
        <f>'knižničný fond'!#REF!</f>
        <v>#REF!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6" t="e">
        <f>#N/A</f>
        <v>#N/A</v>
      </c>
    </row>
    <row r="92" spans="2:18" ht="12.75">
      <c r="B92" s="3" t="e">
        <f>+'knižničný fond'!#REF!</f>
        <v>#REF!</v>
      </c>
      <c r="C92" s="8" t="e">
        <f>'knižničný fond'!#REF!</f>
        <v>#REF!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6" t="e">
        <f>#N/A</f>
        <v>#N/A</v>
      </c>
    </row>
    <row r="93" spans="2:18" ht="12.75">
      <c r="B93" s="3" t="e">
        <f>+'knižničný fond'!#REF!</f>
        <v>#REF!</v>
      </c>
      <c r="C93" s="8" t="e">
        <f>'knižničný fond'!#REF!</f>
        <v>#REF!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6" t="e">
        <f>#N/A</f>
        <v>#N/A</v>
      </c>
    </row>
    <row r="94" spans="2:18" ht="12.75">
      <c r="B94" s="3" t="e">
        <f>+'knižničný fond'!#REF!</f>
        <v>#REF!</v>
      </c>
      <c r="C94" s="8" t="e">
        <f>'knižničný fond'!#REF!</f>
        <v>#REF!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6" t="e">
        <f>#N/A</f>
        <v>#N/A</v>
      </c>
    </row>
    <row r="95" spans="2:18" ht="12.75">
      <c r="B95" s="3" t="e">
        <f>+'knižničný fond'!#REF!</f>
        <v>#REF!</v>
      </c>
      <c r="C95" s="8" t="e">
        <f>'knižničný fond'!#REF!</f>
        <v>#REF!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6" t="e">
        <f>#N/A</f>
        <v>#N/A</v>
      </c>
    </row>
    <row r="96" spans="2:18" ht="12.75">
      <c r="B96" s="3" t="e">
        <f>+'knižničný fond'!#REF!</f>
        <v>#REF!</v>
      </c>
      <c r="C96" s="8" t="e">
        <f>'knižničný fond'!#REF!</f>
        <v>#REF!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6" t="e">
        <f>#N/A</f>
        <v>#N/A</v>
      </c>
    </row>
    <row r="97" spans="2:18" ht="12.75">
      <c r="B97" s="3" t="e">
        <f>+'knižničný fond'!#REF!</f>
        <v>#REF!</v>
      </c>
      <c r="C97" s="8" t="e">
        <f>'knižničný fond'!#REF!</f>
        <v>#REF!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6" t="e">
        <f>#N/A</f>
        <v>#N/A</v>
      </c>
    </row>
    <row r="98" spans="2:18" ht="12.75">
      <c r="B98" s="3" t="e">
        <f>+'knižničný fond'!#REF!</f>
        <v>#REF!</v>
      </c>
      <c r="C98" s="8" t="e">
        <f>'knižničný fond'!#REF!</f>
        <v>#REF!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6" t="e">
        <f>#N/A</f>
        <v>#N/A</v>
      </c>
    </row>
    <row r="99" spans="2:18" ht="12.75">
      <c r="B99" s="3" t="e">
        <f>+'knižničný fond'!#REF!</f>
        <v>#REF!</v>
      </c>
      <c r="C99" s="8" t="e">
        <f>'knižničný fond'!#REF!</f>
        <v>#REF!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6" t="e">
        <f>#N/A</f>
        <v>#N/A</v>
      </c>
    </row>
    <row r="100" spans="2:18" ht="13.5" thickBot="1">
      <c r="B100" s="654" t="str">
        <f>'knižničný fond'!B24</f>
        <v>SPOLU Neprof. Knižnice</v>
      </c>
      <c r="C100" s="655"/>
      <c r="D100" s="24" t="e">
        <f>#N/A</f>
        <v>#N/A</v>
      </c>
      <c r="E100" s="25" t="e">
        <f>#N/A</f>
        <v>#N/A</v>
      </c>
      <c r="F100" s="26" t="e">
        <f>#N/A</f>
        <v>#N/A</v>
      </c>
      <c r="G100" s="26" t="e">
        <f>#N/A</f>
        <v>#N/A</v>
      </c>
      <c r="H100" s="26" t="e">
        <f>#N/A</f>
        <v>#N/A</v>
      </c>
      <c r="I100" s="26" t="e">
        <f>#N/A</f>
        <v>#N/A</v>
      </c>
      <c r="J100" s="26" t="e">
        <f>#N/A</f>
        <v>#N/A</v>
      </c>
      <c r="K100" s="26" t="e">
        <f>#N/A</f>
        <v>#N/A</v>
      </c>
      <c r="L100" s="26" t="e">
        <f>#N/A</f>
        <v>#N/A</v>
      </c>
      <c r="M100" s="26" t="e">
        <f>#N/A</f>
        <v>#N/A</v>
      </c>
      <c r="N100" s="26" t="e">
        <f>#N/A</f>
        <v>#N/A</v>
      </c>
      <c r="O100" s="26" t="e">
        <f>#N/A</f>
        <v>#N/A</v>
      </c>
      <c r="P100" s="26" t="e">
        <f>#N/A</f>
        <v>#N/A</v>
      </c>
      <c r="Q100" s="26" t="e">
        <f>#N/A</f>
        <v>#N/A</v>
      </c>
      <c r="R100" s="23" t="e">
        <f>#N/A</f>
        <v>#N/A</v>
      </c>
    </row>
    <row r="101" spans="2:18" ht="13.5" thickBot="1">
      <c r="B101" s="682" t="str">
        <f>'knižničný fond'!B25</f>
        <v>SPOLU - okr. SVIDNÍK</v>
      </c>
      <c r="C101" s="683"/>
      <c r="D101" s="2" t="e">
        <f>#N/A</f>
        <v>#N/A</v>
      </c>
      <c r="E101" s="4" t="e">
        <f>#N/A</f>
        <v>#N/A</v>
      </c>
      <c r="F101" s="5" t="e">
        <f>#N/A</f>
        <v>#N/A</v>
      </c>
      <c r="G101" s="5" t="e">
        <f>#N/A</f>
        <v>#N/A</v>
      </c>
      <c r="H101" s="5" t="e">
        <f>#N/A</f>
        <v>#N/A</v>
      </c>
      <c r="I101" s="5" t="e">
        <f>#N/A</f>
        <v>#N/A</v>
      </c>
      <c r="J101" s="5" t="e">
        <f>#N/A</f>
        <v>#N/A</v>
      </c>
      <c r="K101" s="5" t="e">
        <f>#N/A</f>
        <v>#N/A</v>
      </c>
      <c r="L101" s="5" t="e">
        <f>#N/A</f>
        <v>#N/A</v>
      </c>
      <c r="M101" s="5" t="e">
        <f>#N/A</f>
        <v>#N/A</v>
      </c>
      <c r="N101" s="5" t="e">
        <f>#N/A</f>
        <v>#N/A</v>
      </c>
      <c r="O101" s="5" t="e">
        <f>#N/A</f>
        <v>#N/A</v>
      </c>
      <c r="P101" s="5" t="e">
        <f>#N/A</f>
        <v>#N/A</v>
      </c>
      <c r="Q101" s="5" t="e">
        <f>#N/A</f>
        <v>#N/A</v>
      </c>
      <c r="R101" s="7" t="e">
        <f>#N/A</f>
        <v>#N/A</v>
      </c>
    </row>
    <row r="102" spans="2:18" ht="13.5" thickBot="1">
      <c r="B102" s="679"/>
      <c r="C102" s="680"/>
      <c r="D102" s="680"/>
      <c r="E102" s="680"/>
      <c r="F102" s="680"/>
      <c r="G102" s="680"/>
      <c r="H102" s="680"/>
      <c r="I102" s="680"/>
      <c r="J102" s="680"/>
      <c r="K102" s="680"/>
      <c r="L102" s="680"/>
      <c r="M102" s="680"/>
      <c r="N102" s="680"/>
      <c r="O102" s="680"/>
      <c r="P102" s="680"/>
      <c r="Q102" s="680"/>
      <c r="R102" s="681"/>
    </row>
    <row r="103" spans="2:18" ht="16.5" thickBot="1">
      <c r="B103" s="668" t="str">
        <f>'knižničný fond'!B27</f>
        <v>Okres STROPKOV</v>
      </c>
      <c r="C103" s="669"/>
      <c r="D103" s="669"/>
      <c r="E103" s="669"/>
      <c r="F103" s="669"/>
      <c r="G103" s="669"/>
      <c r="H103" s="669"/>
      <c r="I103" s="669"/>
      <c r="J103" s="669"/>
      <c r="K103" s="669"/>
      <c r="L103" s="669"/>
      <c r="M103" s="669"/>
      <c r="N103" s="669"/>
      <c r="O103" s="669"/>
      <c r="P103" s="669"/>
      <c r="Q103" s="669"/>
      <c r="R103" s="670"/>
    </row>
    <row r="104" spans="2:18" ht="13.5" thickBot="1">
      <c r="B104" s="659" t="str">
        <f>'knižničný fond'!B28</f>
        <v>Mestské knižnice</v>
      </c>
      <c r="C104" s="660"/>
      <c r="D104" s="660"/>
      <c r="E104" s="660"/>
      <c r="F104" s="660"/>
      <c r="G104" s="660"/>
      <c r="H104" s="660"/>
      <c r="I104" s="660"/>
      <c r="J104" s="660"/>
      <c r="K104" s="660"/>
      <c r="L104" s="660"/>
      <c r="M104" s="660"/>
      <c r="N104" s="660"/>
      <c r="O104" s="660"/>
      <c r="P104" s="660"/>
      <c r="Q104" s="660"/>
      <c r="R104" s="661"/>
    </row>
    <row r="105" spans="2:18" ht="13.5" thickBot="1">
      <c r="B105" s="14" t="str">
        <f>+'knižničný fond'!B29</f>
        <v>1.</v>
      </c>
      <c r="C105" s="12" t="str">
        <f>'knižničný fond'!C29</f>
        <v>Stropkov</v>
      </c>
      <c r="D105" s="30">
        <v>11</v>
      </c>
      <c r="E105" s="31">
        <v>8</v>
      </c>
      <c r="F105" s="32">
        <v>1</v>
      </c>
      <c r="G105" s="32">
        <v>0</v>
      </c>
      <c r="H105" s="32">
        <v>1</v>
      </c>
      <c r="I105" s="32">
        <v>0</v>
      </c>
      <c r="J105" s="32">
        <v>0</v>
      </c>
      <c r="K105" s="32">
        <v>0</v>
      </c>
      <c r="L105" s="32">
        <v>0</v>
      </c>
      <c r="M105" s="32">
        <v>1</v>
      </c>
      <c r="N105" s="32">
        <v>0</v>
      </c>
      <c r="O105" s="32">
        <v>0</v>
      </c>
      <c r="P105" s="32">
        <v>0</v>
      </c>
      <c r="Q105" s="32">
        <v>0</v>
      </c>
      <c r="R105" s="18">
        <f>SUM(D105:Q105)</f>
        <v>22</v>
      </c>
    </row>
    <row r="106" spans="2:18" ht="12.75">
      <c r="B106" s="14" t="e">
        <f>+'knižničný fond'!#REF!</f>
        <v>#REF!</v>
      </c>
      <c r="C106" s="12" t="e">
        <f>'knižničný fond'!#REF!</f>
        <v>#REF!</v>
      </c>
      <c r="D106" s="30">
        <v>3</v>
      </c>
      <c r="E106" s="31">
        <v>2</v>
      </c>
      <c r="F106" s="32">
        <v>1</v>
      </c>
      <c r="G106" s="32">
        <v>0</v>
      </c>
      <c r="H106" s="32">
        <v>1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14</v>
      </c>
      <c r="R106" s="18">
        <f>SUM(D106:Q106)</f>
        <v>21</v>
      </c>
    </row>
    <row r="107" spans="2:18" ht="13.5" thickBot="1">
      <c r="B107" s="27" t="e">
        <f>+'knižničný fond'!#REF!</f>
        <v>#REF!</v>
      </c>
      <c r="C107" s="28"/>
      <c r="D107" s="39" t="e">
        <f>#N/A</f>
        <v>#N/A</v>
      </c>
      <c r="E107" s="40" t="e">
        <f>#N/A</f>
        <v>#N/A</v>
      </c>
      <c r="F107" s="41" t="e">
        <f>#N/A</f>
        <v>#N/A</v>
      </c>
      <c r="G107" s="41" t="e">
        <f>#N/A</f>
        <v>#N/A</v>
      </c>
      <c r="H107" s="41" t="e">
        <f>#N/A</f>
        <v>#N/A</v>
      </c>
      <c r="I107" s="41" t="e">
        <f>#N/A</f>
        <v>#N/A</v>
      </c>
      <c r="J107" s="41" t="e">
        <f>#N/A</f>
        <v>#N/A</v>
      </c>
      <c r="K107" s="41" t="e">
        <f>#N/A</f>
        <v>#N/A</v>
      </c>
      <c r="L107" s="41" t="e">
        <f>#N/A</f>
        <v>#N/A</v>
      </c>
      <c r="M107" s="41" t="e">
        <f>#N/A</f>
        <v>#N/A</v>
      </c>
      <c r="N107" s="41" t="e">
        <f>#N/A</f>
        <v>#N/A</v>
      </c>
      <c r="O107" s="41" t="e">
        <f>#N/A</f>
        <v>#N/A</v>
      </c>
      <c r="P107" s="41" t="e">
        <f>#N/A</f>
        <v>#N/A</v>
      </c>
      <c r="Q107" s="41" t="e">
        <f>#N/A</f>
        <v>#N/A</v>
      </c>
      <c r="R107" s="29" t="e">
        <f>#N/A</f>
        <v>#N/A</v>
      </c>
    </row>
    <row r="108" spans="2:18" ht="13.5" thickBot="1">
      <c r="B108" s="36" t="e">
        <f>+'knižničný fond'!#REF!</f>
        <v>#REF!</v>
      </c>
      <c r="C108" s="37"/>
      <c r="D108" s="38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ht="12.75">
      <c r="B109" s="14" t="e">
        <f>+'knižničný fond'!#REF!</f>
        <v>#REF!</v>
      </c>
      <c r="C109" s="12" t="e">
        <f>'knižničný fond'!#REF!</f>
        <v>#REF!</v>
      </c>
      <c r="D109" s="11">
        <v>1</v>
      </c>
      <c r="E109" s="15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8">
        <f>SUM(D109:Q109)</f>
        <v>1</v>
      </c>
    </row>
    <row r="110" spans="2:18" ht="12.75">
      <c r="B110" s="14" t="e">
        <f>+'knižničný fond'!#REF!</f>
        <v>#REF!</v>
      </c>
      <c r="C110" s="12" t="e">
        <f>'knižničný fond'!#REF!</f>
        <v>#REF!</v>
      </c>
      <c r="D110" s="11"/>
      <c r="E110" s="15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8">
        <f>SUM(D110:Q110)</f>
        <v>0</v>
      </c>
    </row>
    <row r="111" spans="2:18" ht="12.75">
      <c r="B111" s="14" t="e">
        <f>+'knižničný fond'!#REF!</f>
        <v>#REF!</v>
      </c>
      <c r="C111" s="12" t="e">
        <f>'knižničný fond'!#REF!</f>
        <v>#REF!</v>
      </c>
      <c r="D111" s="11"/>
      <c r="E111" s="1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8">
        <f>SUM(D111:Q111)</f>
        <v>0</v>
      </c>
    </row>
    <row r="112" spans="2:18" ht="12.75">
      <c r="B112" s="14" t="e">
        <f>+'knižničný fond'!#REF!</f>
        <v>#REF!</v>
      </c>
      <c r="C112" s="12" t="e">
        <f>'knižničný fond'!#REF!</f>
        <v>#REF!</v>
      </c>
      <c r="D112" s="11"/>
      <c r="E112" s="1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8">
        <f>SUM(D112:Q112)</f>
        <v>0</v>
      </c>
    </row>
    <row r="113" spans="2:18" ht="13.5" thickBot="1">
      <c r="B113" s="654" t="e">
        <f>'knižničný fond'!#REF!</f>
        <v>#REF!</v>
      </c>
      <c r="C113" s="655"/>
      <c r="D113" s="24" t="e">
        <f>#N/A</f>
        <v>#N/A</v>
      </c>
      <c r="E113" s="25" t="e">
        <f>#N/A</f>
        <v>#N/A</v>
      </c>
      <c r="F113" s="26" t="e">
        <f>#N/A</f>
        <v>#N/A</v>
      </c>
      <c r="G113" s="26" t="e">
        <f>#N/A</f>
        <v>#N/A</v>
      </c>
      <c r="H113" s="26" t="e">
        <f>#N/A</f>
        <v>#N/A</v>
      </c>
      <c r="I113" s="26" t="e">
        <f>#N/A</f>
        <v>#N/A</v>
      </c>
      <c r="J113" s="26" t="e">
        <f>#N/A</f>
        <v>#N/A</v>
      </c>
      <c r="K113" s="26" t="e">
        <f>#N/A</f>
        <v>#N/A</v>
      </c>
      <c r="L113" s="26" t="e">
        <f>#N/A</f>
        <v>#N/A</v>
      </c>
      <c r="M113" s="26" t="e">
        <f>#N/A</f>
        <v>#N/A</v>
      </c>
      <c r="N113" s="26" t="e">
        <f>#N/A</f>
        <v>#N/A</v>
      </c>
      <c r="O113" s="26" t="e">
        <f>#N/A</f>
        <v>#N/A</v>
      </c>
      <c r="P113" s="26" t="e">
        <f>#N/A</f>
        <v>#N/A</v>
      </c>
      <c r="Q113" s="26" t="e">
        <f>#N/A</f>
        <v>#N/A</v>
      </c>
      <c r="R113" s="23" t="e">
        <f>#N/A</f>
        <v>#N/A</v>
      </c>
    </row>
    <row r="114" spans="2:18" ht="13.5" thickBot="1">
      <c r="B114" s="659" t="str">
        <f>'knižničný fond'!B30</f>
        <v>Neprofesionálne knižnice</v>
      </c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1"/>
    </row>
    <row r="115" spans="2:18" ht="12.75">
      <c r="B115" s="14" t="str">
        <f>+'knižničný fond'!B31</f>
        <v>1.</v>
      </c>
      <c r="C115" s="12" t="str">
        <f>'knižničný fond'!C31</f>
        <v>Bukovce</v>
      </c>
      <c r="D115" s="11">
        <v>0</v>
      </c>
      <c r="E115" s="15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8" t="e">
        <f>#N/A</f>
        <v>#N/A</v>
      </c>
    </row>
    <row r="116" spans="2:18" ht="12.75">
      <c r="B116" s="3" t="str">
        <f>+'knižničný fond'!B32</f>
        <v>2.</v>
      </c>
      <c r="C116" s="8" t="str">
        <f>'knižničný fond'!C32</f>
        <v>Duplín</v>
      </c>
      <c r="D116" s="9">
        <v>5</v>
      </c>
      <c r="E116" s="13">
        <v>4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6">
        <f>SUM(D116:Q116)</f>
        <v>9</v>
      </c>
    </row>
    <row r="117" spans="2:18" ht="12.75">
      <c r="B117" s="3" t="str">
        <f>+'knižničný fond'!B33</f>
        <v>3.</v>
      </c>
      <c r="C117" s="8" t="str">
        <f>'knižničný fond'!C33</f>
        <v>Turany nad Ondavou</v>
      </c>
      <c r="D117" s="9">
        <v>0</v>
      </c>
      <c r="E117" s="13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6" t="e">
        <f>#N/A</f>
        <v>#N/A</v>
      </c>
    </row>
    <row r="118" spans="2:18" ht="12.75">
      <c r="B118" s="3" t="str">
        <f>+'knižničný fond'!B34</f>
        <v>4.</v>
      </c>
      <c r="C118" s="8">
        <f>'knižničný fond'!C34</f>
        <v>0</v>
      </c>
      <c r="D118" s="9">
        <v>0</v>
      </c>
      <c r="E118" s="13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6">
        <f>SUM(D118:Q118)</f>
        <v>0</v>
      </c>
    </row>
    <row r="119" spans="2:18" ht="12.75">
      <c r="B119" s="3" t="e">
        <f>+'knižničný fond'!#REF!</f>
        <v>#REF!</v>
      </c>
      <c r="C119" s="8" t="e">
        <f>'knižničný fond'!#REF!</f>
        <v>#REF!</v>
      </c>
      <c r="D119" s="9">
        <v>3</v>
      </c>
      <c r="E119" s="13">
        <v>2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6" t="e">
        <f>#N/A</f>
        <v>#N/A</v>
      </c>
    </row>
    <row r="120" spans="2:18" ht="12.75">
      <c r="B120" s="3" t="e">
        <f>+'knižničný fond'!#REF!</f>
        <v>#REF!</v>
      </c>
      <c r="C120" s="8" t="e">
        <f>'knižničný fond'!#REF!</f>
        <v>#REF!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6" t="e">
        <f>#N/A</f>
        <v>#N/A</v>
      </c>
    </row>
    <row r="121" spans="2:18" ht="12.75">
      <c r="B121" s="3" t="e">
        <f>+'knižničný fond'!#REF!</f>
        <v>#REF!</v>
      </c>
      <c r="C121" s="8" t="e">
        <f>'knižničný fond'!#REF!</f>
        <v>#REF!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6" t="e">
        <f>#N/A</f>
        <v>#N/A</v>
      </c>
    </row>
    <row r="122" spans="2:18" ht="12.75">
      <c r="B122" s="3" t="e">
        <f>+'knižničný fond'!#REF!</f>
        <v>#REF!</v>
      </c>
      <c r="C122" s="8" t="e">
        <f>'knižničný fond'!#REF!</f>
        <v>#REF!</v>
      </c>
      <c r="D122" s="13">
        <v>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6" t="e">
        <f>#N/A</f>
        <v>#N/A</v>
      </c>
    </row>
    <row r="123" spans="2:18" ht="12.75">
      <c r="B123" s="3" t="e">
        <f>+'knižničný fond'!#REF!</f>
        <v>#REF!</v>
      </c>
      <c r="C123" s="8" t="e">
        <f>'knižničný fond'!#REF!</f>
        <v>#REF!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6" t="e">
        <f>#N/A</f>
        <v>#N/A</v>
      </c>
    </row>
    <row r="124" spans="2:18" ht="12.75">
      <c r="B124" s="3" t="e">
        <f>+'knižničný fond'!#REF!</f>
        <v>#REF!</v>
      </c>
      <c r="C124" s="8" t="e">
        <f>'knižničný fond'!#REF!</f>
        <v>#REF!</v>
      </c>
      <c r="D124" s="13">
        <v>1</v>
      </c>
      <c r="E124" s="13">
        <v>0</v>
      </c>
      <c r="F124" s="13">
        <v>1</v>
      </c>
      <c r="G124" s="13">
        <v>117</v>
      </c>
      <c r="H124" s="13">
        <v>1</v>
      </c>
      <c r="I124" s="13">
        <v>0</v>
      </c>
      <c r="J124" s="13">
        <v>1</v>
      </c>
      <c r="K124" s="13">
        <v>0</v>
      </c>
      <c r="L124" s="13">
        <v>113</v>
      </c>
      <c r="M124" s="13">
        <v>1</v>
      </c>
      <c r="N124" s="13">
        <v>0</v>
      </c>
      <c r="O124" s="13">
        <v>0</v>
      </c>
      <c r="P124" s="13">
        <v>1</v>
      </c>
      <c r="Q124" s="13">
        <v>0</v>
      </c>
      <c r="R124" s="6" t="e">
        <f>#N/A</f>
        <v>#N/A</v>
      </c>
    </row>
    <row r="125" spans="2:18" ht="12.75">
      <c r="B125" s="3" t="e">
        <f>+'knižničný fond'!#REF!</f>
        <v>#REF!</v>
      </c>
      <c r="C125" s="8" t="e">
        <f>'knižničný fond'!#REF!</f>
        <v>#REF!</v>
      </c>
      <c r="D125" s="9">
        <v>0</v>
      </c>
      <c r="E125" s="13">
        <v>0</v>
      </c>
      <c r="F125" s="17">
        <v>0</v>
      </c>
      <c r="G125" s="17">
        <v>0</v>
      </c>
      <c r="H125" s="17">
        <v>0</v>
      </c>
      <c r="I125" s="17">
        <v>1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6" t="e">
        <f>#N/A</f>
        <v>#N/A</v>
      </c>
    </row>
    <row r="126" spans="2:18" ht="12.75">
      <c r="B126" s="3" t="e">
        <f>+'knižničný fond'!#REF!</f>
        <v>#REF!</v>
      </c>
      <c r="C126" s="8" t="e">
        <f>'knižničný fond'!#REF!</f>
        <v>#REF!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6" t="e">
        <f>#N/A</f>
        <v>#N/A</v>
      </c>
    </row>
    <row r="127" spans="2:18" ht="12.75">
      <c r="B127" s="3" t="e">
        <f>+'knižničný fond'!#REF!</f>
        <v>#REF!</v>
      </c>
      <c r="C127" s="8" t="e">
        <f>'knižničný fond'!#REF!</f>
        <v>#REF!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6">
        <f>SUM(D127:Q127)</f>
        <v>0</v>
      </c>
    </row>
    <row r="128" spans="2:18" ht="12.75">
      <c r="B128" s="3" t="e">
        <f>+'knižničný fond'!#REF!</f>
        <v>#REF!</v>
      </c>
      <c r="C128" s="8" t="e">
        <f>'knižničný fond'!#REF!</f>
        <v>#REF!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1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6">
        <f>SUM(D128:Q128)</f>
        <v>1</v>
      </c>
    </row>
    <row r="129" spans="2:18" ht="12.75">
      <c r="B129" s="3" t="e">
        <f>+'knižničný fond'!#REF!</f>
        <v>#REF!</v>
      </c>
      <c r="C129" s="8" t="e">
        <f>'knižničný fond'!#REF!</f>
        <v>#REF!</v>
      </c>
      <c r="D129" s="9">
        <v>1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6" t="e">
        <f>#N/A</f>
        <v>#N/A</v>
      </c>
    </row>
    <row r="130" spans="2:18" ht="12.75">
      <c r="B130" s="3" t="e">
        <f>+'knižničný fond'!#REF!</f>
        <v>#REF!</v>
      </c>
      <c r="C130" s="8" t="e">
        <f>'knižničný fond'!#REF!</f>
        <v>#REF!</v>
      </c>
      <c r="D130" s="9">
        <v>3</v>
      </c>
      <c r="E130" s="9">
        <v>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6" t="e">
        <f>#N/A</f>
        <v>#N/A</v>
      </c>
    </row>
    <row r="131" spans="2:18" ht="12.75">
      <c r="B131" s="3" t="e">
        <f>+'knižničný fond'!#REF!</f>
        <v>#REF!</v>
      </c>
      <c r="C131" s="8" t="e">
        <f>'knižničný fond'!#REF!</f>
        <v>#REF!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6">
        <f>SUM(D131:Q131)</f>
        <v>0</v>
      </c>
    </row>
    <row r="132" spans="2:18" ht="12.75">
      <c r="B132" s="3" t="e">
        <f>+'knižničný fond'!#REF!</f>
        <v>#REF!</v>
      </c>
      <c r="C132" s="8" t="e">
        <f>'knižničný fond'!#REF!</f>
        <v>#REF!</v>
      </c>
      <c r="D132" s="9">
        <v>2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6" t="e">
        <f>#N/A</f>
        <v>#N/A</v>
      </c>
    </row>
    <row r="133" spans="2:18" ht="12.75">
      <c r="B133" s="3" t="e">
        <f>+'knižničný fond'!#REF!</f>
        <v>#REF!</v>
      </c>
      <c r="C133" s="8" t="e">
        <f>'knižničný fond'!#REF!</f>
        <v>#REF!</v>
      </c>
      <c r="D133" s="9">
        <v>1</v>
      </c>
      <c r="E133" s="9">
        <v>0</v>
      </c>
      <c r="F133" s="9">
        <v>0</v>
      </c>
      <c r="G133" s="9">
        <v>0</v>
      </c>
      <c r="H133" s="9">
        <v>1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6" t="e">
        <f>#N/A</f>
        <v>#N/A</v>
      </c>
    </row>
    <row r="134" spans="2:18" ht="12.75">
      <c r="B134" s="3" t="e">
        <f>+'knižničný fond'!#REF!</f>
        <v>#REF!</v>
      </c>
      <c r="C134" s="8" t="e">
        <f>'knižničný fond'!#REF!</f>
        <v>#REF!</v>
      </c>
      <c r="D134" s="9">
        <v>1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6" t="e">
        <f>#N/A</f>
        <v>#N/A</v>
      </c>
    </row>
    <row r="135" spans="2:18" ht="12.75">
      <c r="B135" s="3" t="e">
        <f>+'knižničný fond'!#REF!</f>
        <v>#REF!</v>
      </c>
      <c r="C135" s="8" t="e">
        <f>'knižničný fond'!#REF!</f>
        <v>#REF!</v>
      </c>
      <c r="D135" s="9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0</v>
      </c>
      <c r="P135" s="9">
        <v>0</v>
      </c>
      <c r="Q135" s="9">
        <v>0</v>
      </c>
      <c r="R135" s="6" t="e">
        <f>#N/A</f>
        <v>#N/A</v>
      </c>
    </row>
    <row r="136" spans="2:18" ht="12.75">
      <c r="B136" s="3" t="e">
        <f>+'knižničný fond'!#REF!</f>
        <v>#REF!</v>
      </c>
      <c r="C136" s="8" t="e">
        <f>'knižničný fond'!#REF!</f>
        <v>#REF!</v>
      </c>
      <c r="D136" s="9">
        <v>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6" t="e">
        <f>#N/A</f>
        <v>#N/A</v>
      </c>
    </row>
    <row r="137" spans="2:18" ht="12.75">
      <c r="B137" s="3" t="e">
        <f>+'knižničný fond'!#REF!</f>
        <v>#REF!</v>
      </c>
      <c r="C137" s="8" t="e">
        <f>'knižničný fond'!#REF!</f>
        <v>#REF!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6" t="e">
        <f>#N/A</f>
        <v>#N/A</v>
      </c>
    </row>
    <row r="138" spans="2:18" ht="12.75">
      <c r="B138" s="3" t="e">
        <f>+'knižničný fond'!#REF!</f>
        <v>#REF!</v>
      </c>
      <c r="C138" s="8" t="e">
        <f>'knižničný fond'!#REF!</f>
        <v>#REF!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6" t="e">
        <f>#N/A</f>
        <v>#N/A</v>
      </c>
    </row>
    <row r="139" spans="2:18" ht="12.75">
      <c r="B139" s="3" t="e">
        <f>+'knižničný fond'!#REF!</f>
        <v>#REF!</v>
      </c>
      <c r="C139" s="8" t="e">
        <f>'knižničný fond'!#REF!</f>
        <v>#REF!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6" t="e">
        <f>#N/A</f>
        <v>#N/A</v>
      </c>
    </row>
    <row r="140" spans="2:18" ht="12.75">
      <c r="B140" s="3" t="e">
        <f>+'knižničný fond'!#REF!</f>
        <v>#REF!</v>
      </c>
      <c r="C140" s="8" t="e">
        <f>'knižničný fond'!#REF!</f>
        <v>#REF!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6" t="e">
        <f>#N/A</f>
        <v>#N/A</v>
      </c>
    </row>
    <row r="141" spans="2:18" ht="12.75">
      <c r="B141" s="3" t="e">
        <f>+'knižničný fond'!#REF!</f>
        <v>#REF!</v>
      </c>
      <c r="C141" s="8" t="e">
        <f>'knižničný fond'!#REF!</f>
        <v>#REF!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6" t="e">
        <f>#N/A</f>
        <v>#N/A</v>
      </c>
    </row>
    <row r="142" spans="2:18" ht="12.75">
      <c r="B142" s="3" t="e">
        <f>+'knižničný fond'!#REF!</f>
        <v>#REF!</v>
      </c>
      <c r="C142" s="8" t="e">
        <f>'knižničný fond'!#REF!</f>
        <v>#REF!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6" t="e">
        <f>#N/A</f>
        <v>#N/A</v>
      </c>
    </row>
    <row r="143" spans="2:18" ht="12.75">
      <c r="B143" s="3" t="e">
        <f>+'knižničný fond'!#REF!</f>
        <v>#REF!</v>
      </c>
      <c r="C143" s="8" t="e">
        <f>'knižničný fond'!#REF!</f>
        <v>#REF!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6" t="e">
        <f>#N/A</f>
        <v>#N/A</v>
      </c>
    </row>
    <row r="144" spans="2:18" ht="12.75">
      <c r="B144" s="3" t="e">
        <f>+'knižničný fond'!#REF!</f>
        <v>#REF!</v>
      </c>
      <c r="C144" s="8" t="e">
        <f>'knižničný fond'!#REF!</f>
        <v>#REF!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6" t="e">
        <f>#N/A</f>
        <v>#N/A</v>
      </c>
    </row>
    <row r="145" spans="2:18" ht="12.75">
      <c r="B145" s="3" t="e">
        <f>+'knižničný fond'!#REF!</f>
        <v>#REF!</v>
      </c>
      <c r="C145" s="8" t="e">
        <f>'knižničný fond'!#REF!</f>
        <v>#REF!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6" t="e">
        <f>#N/A</f>
        <v>#N/A</v>
      </c>
    </row>
    <row r="146" spans="2:18" ht="12.75">
      <c r="B146" s="3" t="e">
        <f>+'knižničný fond'!#REF!</f>
        <v>#REF!</v>
      </c>
      <c r="C146" s="8" t="e">
        <f>'knižničný fond'!#REF!</f>
        <v>#REF!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6" t="e">
        <f>#N/A</f>
        <v>#N/A</v>
      </c>
    </row>
    <row r="147" spans="2:18" ht="12.75">
      <c r="B147" s="3" t="e">
        <f>+'knižničný fond'!#REF!</f>
        <v>#REF!</v>
      </c>
      <c r="C147" s="8" t="e">
        <f>'knižničný fond'!#REF!</f>
        <v>#REF!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6" t="e">
        <f>#N/A</f>
        <v>#N/A</v>
      </c>
    </row>
    <row r="148" spans="2:18" ht="12.75">
      <c r="B148" s="3" t="e">
        <f>+'knižničný fond'!#REF!</f>
        <v>#REF!</v>
      </c>
      <c r="C148" s="8" t="e">
        <f>'knižničný fond'!#REF!</f>
        <v>#REF!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6" t="e">
        <f>#N/A</f>
        <v>#N/A</v>
      </c>
    </row>
    <row r="149" spans="2:18" ht="12.75">
      <c r="B149" s="3" t="e">
        <f>+'knižničný fond'!#REF!</f>
        <v>#REF!</v>
      </c>
      <c r="C149" s="8" t="e">
        <f>'knižničný fond'!#REF!</f>
        <v>#REF!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6" t="e">
        <f>#N/A</f>
        <v>#N/A</v>
      </c>
    </row>
    <row r="150" spans="2:18" ht="12.75">
      <c r="B150" s="3" t="e">
        <f>+'knižničný fond'!#REF!</f>
        <v>#REF!</v>
      </c>
      <c r="C150" s="8" t="e">
        <f>'knižničný fond'!#REF!</f>
        <v>#REF!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6" t="e">
        <f>#N/A</f>
        <v>#N/A</v>
      </c>
    </row>
    <row r="151" spans="2:18" ht="13.5" thickBot="1">
      <c r="B151" s="654" t="str">
        <f>'knižničný fond'!B35</f>
        <v>SPOLU - Neprof. knižnice</v>
      </c>
      <c r="C151" s="655"/>
      <c r="D151" s="24" t="e">
        <f>#N/A</f>
        <v>#N/A</v>
      </c>
      <c r="E151" s="25" t="e">
        <f>#N/A</f>
        <v>#N/A</v>
      </c>
      <c r="F151" s="26" t="e">
        <f>#N/A</f>
        <v>#N/A</v>
      </c>
      <c r="G151" s="26" t="e">
        <f>#N/A</f>
        <v>#N/A</v>
      </c>
      <c r="H151" s="26" t="e">
        <f>#N/A</f>
        <v>#N/A</v>
      </c>
      <c r="I151" s="26" t="e">
        <f>#N/A</f>
        <v>#N/A</v>
      </c>
      <c r="J151" s="26" t="e">
        <f>#N/A</f>
        <v>#N/A</v>
      </c>
      <c r="K151" s="26" t="e">
        <f>#N/A</f>
        <v>#N/A</v>
      </c>
      <c r="L151" s="26" t="e">
        <f>#N/A</f>
        <v>#N/A</v>
      </c>
      <c r="M151" s="26" t="e">
        <f>#N/A</f>
        <v>#N/A</v>
      </c>
      <c r="N151" s="26" t="e">
        <f>#N/A</f>
        <v>#N/A</v>
      </c>
      <c r="O151" s="26" t="e">
        <f>#N/A</f>
        <v>#N/A</v>
      </c>
      <c r="P151" s="26" t="e">
        <f>#N/A</f>
        <v>#N/A</v>
      </c>
      <c r="Q151" s="26" t="e">
        <f>#N/A</f>
        <v>#N/A</v>
      </c>
      <c r="R151" s="23" t="e">
        <f>#N/A</f>
        <v>#N/A</v>
      </c>
    </row>
    <row r="152" spans="2:18" ht="13.5" thickBot="1">
      <c r="B152" s="677" t="str">
        <f>'knižničný fond'!B36</f>
        <v>SPOLU - okr. STROPKOV</v>
      </c>
      <c r="C152" s="678"/>
      <c r="D152" s="4" t="e">
        <f>#N/A</f>
        <v>#N/A</v>
      </c>
      <c r="E152" s="4" t="e">
        <f>#N/A</f>
        <v>#N/A</v>
      </c>
      <c r="F152" s="5" t="e">
        <f>#N/A</f>
        <v>#N/A</v>
      </c>
      <c r="G152" s="5" t="e">
        <f>#N/A</f>
        <v>#N/A</v>
      </c>
      <c r="H152" s="5" t="e">
        <f>#N/A</f>
        <v>#N/A</v>
      </c>
      <c r="I152" s="5" t="e">
        <f>#N/A</f>
        <v>#N/A</v>
      </c>
      <c r="J152" s="5" t="e">
        <f>#N/A</f>
        <v>#N/A</v>
      </c>
      <c r="K152" s="5" t="e">
        <f>#N/A</f>
        <v>#N/A</v>
      </c>
      <c r="L152" s="5" t="e">
        <f>#N/A</f>
        <v>#N/A</v>
      </c>
      <c r="M152" s="5" t="e">
        <f>#N/A</f>
        <v>#N/A</v>
      </c>
      <c r="N152" s="5" t="e">
        <f>#N/A</f>
        <v>#N/A</v>
      </c>
      <c r="O152" s="5" t="e">
        <f>#N/A</f>
        <v>#N/A</v>
      </c>
      <c r="P152" s="5" t="e">
        <f>#N/A</f>
        <v>#N/A</v>
      </c>
      <c r="Q152" s="5" t="e">
        <f>#N/A</f>
        <v>#N/A</v>
      </c>
      <c r="R152" s="7" t="e">
        <f>#N/A</f>
        <v>#N/A</v>
      </c>
    </row>
  </sheetData>
  <sheetProtection/>
  <mergeCells count="31">
    <mergeCell ref="B152:C152"/>
    <mergeCell ref="B20:R20"/>
    <mergeCell ref="B102:R102"/>
    <mergeCell ref="B100:C100"/>
    <mergeCell ref="B101:C101"/>
    <mergeCell ref="N2:N6"/>
    <mergeCell ref="B151:C151"/>
    <mergeCell ref="H2:H6"/>
    <mergeCell ref="K2:K6"/>
    <mergeCell ref="F2:F6"/>
    <mergeCell ref="J2:J6"/>
    <mergeCell ref="R2:R6"/>
    <mergeCell ref="B114:R114"/>
    <mergeCell ref="I2:I6"/>
    <mergeCell ref="G2:G6"/>
    <mergeCell ref="L2:L6"/>
    <mergeCell ref="B113:C113"/>
    <mergeCell ref="O2:O6"/>
    <mergeCell ref="E3:E6"/>
    <mergeCell ref="B104:R104"/>
    <mergeCell ref="B103:R103"/>
    <mergeCell ref="B19:C19"/>
    <mergeCell ref="D3:D6"/>
    <mergeCell ref="D2:E2"/>
    <mergeCell ref="B9:R9"/>
    <mergeCell ref="M2:M6"/>
    <mergeCell ref="B11:R11"/>
    <mergeCell ref="B7:R7"/>
    <mergeCell ref="Q2:Q6"/>
    <mergeCell ref="P2:P6"/>
    <mergeCell ref="B2:C6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2:AQ131"/>
  <sheetViews>
    <sheetView zoomScale="98" zoomScaleNormal="98" zoomScaleSheetLayoutView="100" zoomScalePageLayoutView="0" workbookViewId="0" topLeftCell="A2">
      <pane xSplit="3" ySplit="5" topLeftCell="H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22" sqref="AK22"/>
    </sheetView>
  </sheetViews>
  <sheetFormatPr defaultColWidth="9.00390625" defaultRowHeight="12.75"/>
  <cols>
    <col min="1" max="2" width="3.00390625" style="86" customWidth="1"/>
    <col min="3" max="3" width="20.875" style="86" customWidth="1"/>
    <col min="4" max="5" width="10.375" style="1" customWidth="1"/>
    <col min="6" max="6" width="9.25390625" style="1" customWidth="1"/>
    <col min="7" max="7" width="10.375" style="1" customWidth="1"/>
    <col min="8" max="8" width="9.25390625" style="1" customWidth="1"/>
    <col min="9" max="9" width="10.375" style="1" customWidth="1"/>
    <col min="10" max="13" width="11.375" style="1" customWidth="1"/>
    <col min="14" max="14" width="12.375" style="1" customWidth="1"/>
    <col min="15" max="15" width="11.375" style="1" customWidth="1"/>
    <col min="16" max="16" width="11.375" style="86" bestFit="1" customWidth="1"/>
    <col min="17" max="17" width="11.25390625" style="86" customWidth="1"/>
    <col min="18" max="18" width="9.625" style="86" bestFit="1" customWidth="1"/>
    <col min="19" max="19" width="11.125" style="86" customWidth="1"/>
    <col min="20" max="20" width="9.75390625" style="86" customWidth="1"/>
    <col min="21" max="21" width="10.375" style="86" customWidth="1"/>
    <col min="22" max="24" width="10.25390625" style="86" customWidth="1"/>
    <col min="25" max="25" width="11.25390625" style="86" customWidth="1"/>
    <col min="26" max="26" width="10.625" style="86" customWidth="1"/>
    <col min="27" max="30" width="10.25390625" style="86" customWidth="1"/>
    <col min="31" max="32" width="10.75390625" style="86" customWidth="1"/>
    <col min="33" max="33" width="10.125" style="86" customWidth="1"/>
    <col min="34" max="36" width="9.375" style="86" customWidth="1"/>
    <col min="37" max="37" width="9.625" style="86" bestFit="1" customWidth="1"/>
    <col min="38" max="38" width="14.125" style="1" bestFit="1" customWidth="1"/>
    <col min="39" max="39" width="13.875" style="86" bestFit="1" customWidth="1"/>
    <col min="40" max="16384" width="9.125" style="86" customWidth="1"/>
  </cols>
  <sheetData>
    <row r="1" ht="13.5" thickBot="1"/>
    <row r="2" spans="2:39" ht="15.75" customHeight="1" thickBot="1">
      <c r="B2" s="735" t="s">
        <v>0</v>
      </c>
      <c r="C2" s="736"/>
      <c r="D2" s="741" t="s">
        <v>199</v>
      </c>
      <c r="E2" s="690" t="s">
        <v>199</v>
      </c>
      <c r="F2" s="691"/>
      <c r="G2" s="691"/>
      <c r="H2" s="691"/>
      <c r="I2" s="691"/>
      <c r="J2" s="691"/>
      <c r="K2" s="691"/>
      <c r="L2" s="691"/>
      <c r="M2" s="691"/>
      <c r="N2" s="691"/>
      <c r="O2" s="692"/>
      <c r="P2" s="745" t="s">
        <v>205</v>
      </c>
      <c r="Q2" s="696" t="s">
        <v>35</v>
      </c>
      <c r="R2" s="728" t="s">
        <v>205</v>
      </c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628"/>
      <c r="AH2" s="705" t="s">
        <v>214</v>
      </c>
      <c r="AI2" s="703" t="s">
        <v>35</v>
      </c>
      <c r="AJ2" s="719" t="s">
        <v>215</v>
      </c>
      <c r="AK2" s="716" t="s">
        <v>35</v>
      </c>
      <c r="AL2" s="675" t="s">
        <v>36</v>
      </c>
      <c r="AM2" s="712" t="s">
        <v>10</v>
      </c>
    </row>
    <row r="3" spans="2:39" ht="12.75" customHeight="1" thickBot="1">
      <c r="B3" s="737"/>
      <c r="C3" s="738"/>
      <c r="D3" s="494"/>
      <c r="E3" s="693" t="s">
        <v>35</v>
      </c>
      <c r="F3" s="684" t="s">
        <v>7</v>
      </c>
      <c r="G3" s="685"/>
      <c r="H3" s="685"/>
      <c r="I3" s="685"/>
      <c r="J3" s="685"/>
      <c r="K3" s="685"/>
      <c r="L3" s="685"/>
      <c r="M3" s="685"/>
      <c r="N3" s="685"/>
      <c r="O3" s="686"/>
      <c r="P3" s="571"/>
      <c r="Q3" s="697"/>
      <c r="R3" s="720" t="s">
        <v>7</v>
      </c>
      <c r="S3" s="564"/>
      <c r="T3" s="564"/>
      <c r="U3" s="564"/>
      <c r="V3" s="564"/>
      <c r="W3" s="564"/>
      <c r="X3" s="564"/>
      <c r="Y3" s="564"/>
      <c r="Z3" s="564"/>
      <c r="AA3" s="721"/>
      <c r="AB3" s="725" t="s">
        <v>224</v>
      </c>
      <c r="AC3" s="726"/>
      <c r="AD3" s="726"/>
      <c r="AE3" s="726"/>
      <c r="AF3" s="726"/>
      <c r="AG3" s="727"/>
      <c r="AH3" s="706"/>
      <c r="AI3" s="697"/>
      <c r="AJ3" s="524"/>
      <c r="AK3" s="717"/>
      <c r="AL3" s="676"/>
      <c r="AM3" s="713"/>
    </row>
    <row r="4" spans="2:39" ht="9.75" customHeight="1">
      <c r="B4" s="737"/>
      <c r="C4" s="738"/>
      <c r="D4" s="494"/>
      <c r="E4" s="694"/>
      <c r="F4" s="560" t="s">
        <v>200</v>
      </c>
      <c r="G4" s="687" t="s">
        <v>35</v>
      </c>
      <c r="H4" s="560" t="s">
        <v>201</v>
      </c>
      <c r="I4" s="742" t="s">
        <v>35</v>
      </c>
      <c r="J4" s="662" t="s">
        <v>202</v>
      </c>
      <c r="K4" s="700" t="s">
        <v>35</v>
      </c>
      <c r="L4" s="662" t="s">
        <v>203</v>
      </c>
      <c r="M4" s="700" t="s">
        <v>35</v>
      </c>
      <c r="N4" s="662" t="s">
        <v>204</v>
      </c>
      <c r="O4" s="732" t="s">
        <v>35</v>
      </c>
      <c r="P4" s="571"/>
      <c r="Q4" s="697"/>
      <c r="R4" s="493" t="s">
        <v>206</v>
      </c>
      <c r="S4" s="711" t="s">
        <v>35</v>
      </c>
      <c r="T4" s="562" t="s">
        <v>207</v>
      </c>
      <c r="U4" s="696" t="s">
        <v>35</v>
      </c>
      <c r="V4" s="620" t="s">
        <v>208</v>
      </c>
      <c r="W4" s="722" t="s">
        <v>35</v>
      </c>
      <c r="X4" s="620" t="s">
        <v>209</v>
      </c>
      <c r="Y4" s="704" t="s">
        <v>35</v>
      </c>
      <c r="Z4" s="493" t="s">
        <v>210</v>
      </c>
      <c r="AA4" s="711" t="s">
        <v>35</v>
      </c>
      <c r="AB4" s="708" t="s">
        <v>211</v>
      </c>
      <c r="AC4" s="711" t="s">
        <v>35</v>
      </c>
      <c r="AD4" s="729" t="s">
        <v>212</v>
      </c>
      <c r="AE4" s="711" t="s">
        <v>35</v>
      </c>
      <c r="AF4" s="493" t="s">
        <v>213</v>
      </c>
      <c r="AG4" s="711" t="s">
        <v>35</v>
      </c>
      <c r="AH4" s="706"/>
      <c r="AI4" s="697"/>
      <c r="AJ4" s="524"/>
      <c r="AK4" s="717"/>
      <c r="AL4" s="676"/>
      <c r="AM4" s="713"/>
    </row>
    <row r="5" spans="2:39" ht="15" customHeight="1">
      <c r="B5" s="737"/>
      <c r="C5" s="738"/>
      <c r="D5" s="494"/>
      <c r="E5" s="694"/>
      <c r="F5" s="561"/>
      <c r="G5" s="688"/>
      <c r="H5" s="561"/>
      <c r="I5" s="743"/>
      <c r="J5" s="663"/>
      <c r="K5" s="701"/>
      <c r="L5" s="663"/>
      <c r="M5" s="701"/>
      <c r="N5" s="663"/>
      <c r="O5" s="733"/>
      <c r="P5" s="571"/>
      <c r="Q5" s="697"/>
      <c r="R5" s="494"/>
      <c r="S5" s="697"/>
      <c r="T5" s="494"/>
      <c r="U5" s="494"/>
      <c r="V5" s="494"/>
      <c r="W5" s="723"/>
      <c r="X5" s="494"/>
      <c r="Y5" s="697"/>
      <c r="Z5" s="494"/>
      <c r="AA5" s="697"/>
      <c r="AB5" s="709"/>
      <c r="AC5" s="697"/>
      <c r="AD5" s="494"/>
      <c r="AE5" s="697"/>
      <c r="AF5" s="494"/>
      <c r="AG5" s="697"/>
      <c r="AH5" s="706"/>
      <c r="AI5" s="697"/>
      <c r="AJ5" s="524"/>
      <c r="AK5" s="717"/>
      <c r="AL5" s="676"/>
      <c r="AM5" s="713"/>
    </row>
    <row r="6" spans="1:39" s="110" customFormat="1" ht="24" customHeight="1" thickBot="1">
      <c r="A6" s="86"/>
      <c r="B6" s="739"/>
      <c r="C6" s="740"/>
      <c r="D6" s="495"/>
      <c r="E6" s="695"/>
      <c r="F6" s="617"/>
      <c r="G6" s="689"/>
      <c r="H6" s="617"/>
      <c r="I6" s="744"/>
      <c r="J6" s="699"/>
      <c r="K6" s="702"/>
      <c r="L6" s="699"/>
      <c r="M6" s="702"/>
      <c r="N6" s="699"/>
      <c r="O6" s="734"/>
      <c r="P6" s="638"/>
      <c r="Q6" s="698"/>
      <c r="R6" s="495"/>
      <c r="S6" s="698"/>
      <c r="T6" s="495"/>
      <c r="U6" s="495"/>
      <c r="V6" s="495"/>
      <c r="W6" s="724"/>
      <c r="X6" s="495"/>
      <c r="Y6" s="698"/>
      <c r="Z6" s="495"/>
      <c r="AA6" s="698"/>
      <c r="AB6" s="710"/>
      <c r="AC6" s="698"/>
      <c r="AD6" s="495"/>
      <c r="AE6" s="698"/>
      <c r="AF6" s="495"/>
      <c r="AG6" s="698"/>
      <c r="AH6" s="707"/>
      <c r="AI6" s="698"/>
      <c r="AJ6" s="525"/>
      <c r="AK6" s="718"/>
      <c r="AL6" s="715"/>
      <c r="AM6" s="714"/>
    </row>
    <row r="7" spans="1:39" s="110" customFormat="1" ht="16.5" thickBot="1">
      <c r="A7" s="86"/>
      <c r="B7" s="87" t="str">
        <f>'knižničný fond'!B7</f>
        <v>Okres SVIDNÍK</v>
      </c>
      <c r="C7" s="88"/>
      <c r="D7" s="22"/>
      <c r="E7" s="131"/>
      <c r="F7" s="22"/>
      <c r="G7" s="301"/>
      <c r="H7" s="301"/>
      <c r="I7" s="302"/>
      <c r="J7" s="131"/>
      <c r="K7" s="131"/>
      <c r="L7" s="131"/>
      <c r="M7" s="131"/>
      <c r="N7" s="131"/>
      <c r="O7" s="302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116"/>
      <c r="AM7" s="89"/>
    </row>
    <row r="8" spans="1:43" s="110" customFormat="1" ht="13.5" thickBot="1">
      <c r="A8" s="86"/>
      <c r="B8" s="90" t="str">
        <f>+'knižničný fond'!B8</f>
        <v>1.</v>
      </c>
      <c r="C8" s="91" t="str">
        <f>'knižničný fond'!C8</f>
        <v>Svidník</v>
      </c>
      <c r="D8" s="231">
        <f>SUM(F8+J8+L8+N8)</f>
        <v>17</v>
      </c>
      <c r="E8" s="303">
        <v>14</v>
      </c>
      <c r="F8" s="304">
        <v>17</v>
      </c>
      <c r="G8" s="304">
        <v>14</v>
      </c>
      <c r="H8" s="304">
        <v>17</v>
      </c>
      <c r="I8" s="304">
        <v>14</v>
      </c>
      <c r="J8" s="150"/>
      <c r="K8" s="150"/>
      <c r="L8" s="150"/>
      <c r="M8" s="150"/>
      <c r="N8" s="151"/>
      <c r="O8" s="140"/>
      <c r="P8" s="189">
        <f>SUM(R8+V8+Z8)</f>
        <v>17</v>
      </c>
      <c r="Q8" s="359">
        <v>14</v>
      </c>
      <c r="R8" s="92">
        <v>6</v>
      </c>
      <c r="S8" s="92">
        <v>4</v>
      </c>
      <c r="T8" s="92">
        <v>2</v>
      </c>
      <c r="U8" s="92">
        <v>2</v>
      </c>
      <c r="V8" s="92">
        <v>10</v>
      </c>
      <c r="W8" s="92">
        <v>9</v>
      </c>
      <c r="X8" s="92">
        <v>5</v>
      </c>
      <c r="Y8" s="92">
        <v>5</v>
      </c>
      <c r="Z8" s="92">
        <v>1</v>
      </c>
      <c r="AA8" s="92">
        <v>1</v>
      </c>
      <c r="AB8" s="92">
        <v>14</v>
      </c>
      <c r="AC8" s="92">
        <v>11</v>
      </c>
      <c r="AD8" s="92">
        <v>2</v>
      </c>
      <c r="AE8" s="92">
        <v>2</v>
      </c>
      <c r="AF8" s="360">
        <v>1</v>
      </c>
      <c r="AG8" s="308">
        <v>1</v>
      </c>
      <c r="AH8" s="92">
        <v>748</v>
      </c>
      <c r="AI8" s="355">
        <v>722</v>
      </c>
      <c r="AJ8" s="355">
        <v>765</v>
      </c>
      <c r="AK8" s="355">
        <v>718</v>
      </c>
      <c r="AL8" s="102">
        <f>SUM(E8,G8,I8,K8,M8,O8,Q8,S8,U8,W8,Y8,AA8,AC8,AE8,AG8,AI8,AK8)</f>
        <v>1531</v>
      </c>
      <c r="AM8" s="361">
        <f>SUM(D8,P8,AH8,AJ8,AL8)</f>
        <v>3078</v>
      </c>
      <c r="AN8" s="117"/>
      <c r="AO8" s="117"/>
      <c r="AP8" s="117"/>
      <c r="AQ8" s="117"/>
    </row>
    <row r="9" spans="1:43" s="110" customFormat="1" ht="13.5" thickBot="1">
      <c r="A9" s="86"/>
      <c r="B9" s="46" t="str">
        <f>'knižničný fond'!B9</f>
        <v>Mestské knižnice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362"/>
      <c r="AM9" s="48"/>
      <c r="AN9" s="117"/>
      <c r="AO9" s="117"/>
      <c r="AP9" s="117"/>
      <c r="AQ9" s="117"/>
    </row>
    <row r="10" spans="2:43" ht="13.5" thickBot="1">
      <c r="B10" s="93" t="str">
        <f>+'knižničný fond'!B10</f>
        <v>1.</v>
      </c>
      <c r="C10" s="94" t="str">
        <f>'knižničný fond'!C10</f>
        <v>Giraltovce</v>
      </c>
      <c r="D10" s="231">
        <f>SUM(F10+J10+L10+N10)</f>
        <v>1</v>
      </c>
      <c r="E10" s="56">
        <v>1</v>
      </c>
      <c r="F10" s="57">
        <v>1</v>
      </c>
      <c r="G10" s="57">
        <v>1</v>
      </c>
      <c r="H10" s="57">
        <v>1</v>
      </c>
      <c r="I10" s="57">
        <v>1</v>
      </c>
      <c r="J10" s="107"/>
      <c r="K10" s="107"/>
      <c r="L10" s="107"/>
      <c r="M10" s="107"/>
      <c r="N10" s="108"/>
      <c r="O10" s="140"/>
      <c r="P10" s="189">
        <f>SUM(R10+V10+Z10)</f>
        <v>1</v>
      </c>
      <c r="Q10" s="359">
        <v>1</v>
      </c>
      <c r="R10" s="92">
        <v>1</v>
      </c>
      <c r="S10" s="92">
        <v>1</v>
      </c>
      <c r="T10" s="92"/>
      <c r="U10" s="92"/>
      <c r="V10" s="92"/>
      <c r="W10" s="92"/>
      <c r="X10" s="92"/>
      <c r="Y10" s="92"/>
      <c r="Z10" s="92"/>
      <c r="AA10" s="92"/>
      <c r="AB10" s="92">
        <v>1</v>
      </c>
      <c r="AC10" s="92">
        <v>1</v>
      </c>
      <c r="AD10" s="92"/>
      <c r="AE10" s="92"/>
      <c r="AF10" s="92">
        <v>0</v>
      </c>
      <c r="AG10" s="307">
        <f>SUM(AH10:AK10)</f>
        <v>2344</v>
      </c>
      <c r="AH10" s="92">
        <v>586</v>
      </c>
      <c r="AI10" s="355">
        <v>586</v>
      </c>
      <c r="AJ10" s="355">
        <v>586</v>
      </c>
      <c r="AK10" s="355">
        <v>586</v>
      </c>
      <c r="AL10" s="105">
        <f>SUM(E10,G10,I10,K10,M10,O10,Q10,S10,U10,W10,Y10,AA10,AC10,AE10,AG10,AI10,AK10)</f>
        <v>3522</v>
      </c>
      <c r="AM10" s="356">
        <f>SUM(D10,P10,AH10,AJ10,AL10)</f>
        <v>4696</v>
      </c>
      <c r="AN10" s="121"/>
      <c r="AO10" s="121"/>
      <c r="AP10" s="121"/>
      <c r="AQ10" s="121"/>
    </row>
    <row r="11" spans="2:43" ht="13.5" thickBot="1">
      <c r="B11" s="46" t="str">
        <f>'knižničný fond'!B11</f>
        <v>Profesionálne knižnice</v>
      </c>
      <c r="C11" s="4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363"/>
      <c r="AM11" s="48"/>
      <c r="AN11" s="121"/>
      <c r="AO11" s="121"/>
      <c r="AP11" s="121"/>
      <c r="AQ11" s="121"/>
    </row>
    <row r="12" spans="2:43" ht="13.5" thickBot="1">
      <c r="B12" s="93" t="str">
        <f>'knižničný fond'!B12</f>
        <v>1.</v>
      </c>
      <c r="C12" s="94" t="str">
        <f>'knižničný fond'!C12</f>
        <v>Okrúhle</v>
      </c>
      <c r="D12" s="234">
        <f>SUM(F12+J12+L12+N12)</f>
        <v>2</v>
      </c>
      <c r="E12" s="65">
        <v>2</v>
      </c>
      <c r="F12" s="66">
        <v>1</v>
      </c>
      <c r="G12" s="66">
        <v>1</v>
      </c>
      <c r="H12" s="66">
        <v>1</v>
      </c>
      <c r="I12" s="66">
        <v>1</v>
      </c>
      <c r="J12" s="43"/>
      <c r="K12" s="43"/>
      <c r="L12" s="43"/>
      <c r="M12" s="43"/>
      <c r="N12" s="104">
        <v>1</v>
      </c>
      <c r="O12" s="138">
        <v>1</v>
      </c>
      <c r="P12" s="273">
        <f>SUM(R12+V12+Z12)</f>
        <v>1</v>
      </c>
      <c r="Q12" s="341">
        <v>1</v>
      </c>
      <c r="R12" s="96"/>
      <c r="S12" s="96"/>
      <c r="T12" s="96"/>
      <c r="U12" s="96"/>
      <c r="V12" s="96">
        <v>1</v>
      </c>
      <c r="W12" s="96">
        <v>1</v>
      </c>
      <c r="X12" s="96"/>
      <c r="Y12" s="96"/>
      <c r="Z12" s="96"/>
      <c r="AA12" s="96"/>
      <c r="AB12" s="96">
        <v>1</v>
      </c>
      <c r="AC12" s="96">
        <v>1</v>
      </c>
      <c r="AD12" s="96"/>
      <c r="AE12" s="96"/>
      <c r="AF12" s="92"/>
      <c r="AG12" s="307"/>
      <c r="AH12" s="96">
        <v>380</v>
      </c>
      <c r="AI12" s="142">
        <v>380</v>
      </c>
      <c r="AJ12" s="142">
        <v>380</v>
      </c>
      <c r="AK12" s="142">
        <v>380</v>
      </c>
      <c r="AL12" s="105">
        <f>SUM(E12,G12,I12,K12,M12,O12,Q12,S12,U12,W12,Y12,AA12,AC12,AE12,AG12,AI12,AK12)</f>
        <v>768</v>
      </c>
      <c r="AM12" s="356">
        <f>SUM(D12,P12,AH12,AJ12,AL12)</f>
        <v>1531</v>
      </c>
      <c r="AN12" s="121"/>
      <c r="AO12" s="121"/>
      <c r="AP12" s="121"/>
      <c r="AQ12" s="121"/>
    </row>
    <row r="13" spans="2:43" ht="13.5" thickBot="1">
      <c r="B13" s="111" t="str">
        <f>'knižničný fond'!B13</f>
        <v>SPOLU - Prof. knižnice</v>
      </c>
      <c r="C13" s="112"/>
      <c r="D13" s="177">
        <f aca="true" t="shared" si="0" ref="D13:AM13">SUM(D12:D12)</f>
        <v>2</v>
      </c>
      <c r="E13" s="177">
        <f t="shared" si="0"/>
        <v>2</v>
      </c>
      <c r="F13" s="177">
        <f t="shared" si="0"/>
        <v>1</v>
      </c>
      <c r="G13" s="177">
        <f t="shared" si="0"/>
        <v>1</v>
      </c>
      <c r="H13" s="177">
        <f t="shared" si="0"/>
        <v>1</v>
      </c>
      <c r="I13" s="177">
        <f t="shared" si="0"/>
        <v>1</v>
      </c>
      <c r="J13" s="177">
        <f t="shared" si="0"/>
        <v>0</v>
      </c>
      <c r="K13" s="177">
        <f t="shared" si="0"/>
        <v>0</v>
      </c>
      <c r="L13" s="177">
        <f t="shared" si="0"/>
        <v>0</v>
      </c>
      <c r="M13" s="177">
        <f t="shared" si="0"/>
        <v>0</v>
      </c>
      <c r="N13" s="177">
        <f t="shared" si="0"/>
        <v>1</v>
      </c>
      <c r="O13" s="177">
        <f t="shared" si="0"/>
        <v>1</v>
      </c>
      <c r="P13" s="79">
        <f t="shared" si="0"/>
        <v>1</v>
      </c>
      <c r="Q13" s="79">
        <f t="shared" si="0"/>
        <v>1</v>
      </c>
      <c r="R13" s="79">
        <f t="shared" si="0"/>
        <v>0</v>
      </c>
      <c r="S13" s="79">
        <f t="shared" si="0"/>
        <v>0</v>
      </c>
      <c r="T13" s="79">
        <f t="shared" si="0"/>
        <v>0</v>
      </c>
      <c r="U13" s="79">
        <f t="shared" si="0"/>
        <v>0</v>
      </c>
      <c r="V13" s="79">
        <f t="shared" si="0"/>
        <v>1</v>
      </c>
      <c r="W13" s="79">
        <f t="shared" si="0"/>
        <v>1</v>
      </c>
      <c r="X13" s="79">
        <f t="shared" si="0"/>
        <v>0</v>
      </c>
      <c r="Y13" s="79">
        <f t="shared" si="0"/>
        <v>0</v>
      </c>
      <c r="Z13" s="79">
        <f t="shared" si="0"/>
        <v>0</v>
      </c>
      <c r="AA13" s="79">
        <f t="shared" si="0"/>
        <v>0</v>
      </c>
      <c r="AB13" s="79">
        <f t="shared" si="0"/>
        <v>1</v>
      </c>
      <c r="AC13" s="79">
        <f t="shared" si="0"/>
        <v>1</v>
      </c>
      <c r="AD13" s="79">
        <f t="shared" si="0"/>
        <v>0</v>
      </c>
      <c r="AE13" s="79">
        <f t="shared" si="0"/>
        <v>0</v>
      </c>
      <c r="AF13" s="79">
        <f t="shared" si="0"/>
        <v>0</v>
      </c>
      <c r="AG13" s="79">
        <f t="shared" si="0"/>
        <v>0</v>
      </c>
      <c r="AH13" s="79">
        <f t="shared" si="0"/>
        <v>380</v>
      </c>
      <c r="AI13" s="79">
        <f t="shared" si="0"/>
        <v>380</v>
      </c>
      <c r="AJ13" s="79">
        <f t="shared" si="0"/>
        <v>380</v>
      </c>
      <c r="AK13" s="79">
        <f t="shared" si="0"/>
        <v>380</v>
      </c>
      <c r="AL13" s="364">
        <f t="shared" si="0"/>
        <v>768</v>
      </c>
      <c r="AM13" s="364">
        <f t="shared" si="0"/>
        <v>1531</v>
      </c>
      <c r="AN13" s="121"/>
      <c r="AO13" s="121"/>
      <c r="AP13" s="121"/>
      <c r="AQ13" s="121"/>
    </row>
    <row r="14" spans="2:43" ht="13.5" thickBot="1">
      <c r="B14" s="46" t="str">
        <f>'knižničný fond'!B14</f>
        <v>Neprofesionálne knižnice</v>
      </c>
      <c r="C14" s="47"/>
      <c r="D14" s="47"/>
      <c r="E14" s="47"/>
      <c r="F14" s="47"/>
      <c r="G14" s="47"/>
      <c r="H14" s="321"/>
      <c r="I14" s="321"/>
      <c r="J14" s="321"/>
      <c r="K14" s="321"/>
      <c r="L14" s="321"/>
      <c r="M14" s="321"/>
      <c r="N14" s="321"/>
      <c r="O14" s="321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288"/>
      <c r="AJ14" s="288"/>
      <c r="AK14" s="288"/>
      <c r="AL14" s="362"/>
      <c r="AM14" s="48"/>
      <c r="AN14" s="121"/>
      <c r="AO14" s="121"/>
      <c r="AP14" s="121"/>
      <c r="AQ14" s="121"/>
    </row>
    <row r="15" spans="2:43" ht="12.75">
      <c r="B15" s="93" t="str">
        <f>+'knižničný fond'!B15</f>
        <v>1.</v>
      </c>
      <c r="C15" s="94" t="str">
        <f>'knižničný fond'!C15</f>
        <v>Kalnište</v>
      </c>
      <c r="D15" s="234">
        <f>SUM(F15+J15+L15+N15)</f>
        <v>1</v>
      </c>
      <c r="E15" s="65">
        <v>1</v>
      </c>
      <c r="F15" s="66">
        <v>1</v>
      </c>
      <c r="G15" s="66">
        <v>1</v>
      </c>
      <c r="H15" s="66">
        <v>0</v>
      </c>
      <c r="I15" s="66">
        <v>0</v>
      </c>
      <c r="J15" s="43">
        <v>0</v>
      </c>
      <c r="K15" s="43">
        <v>0</v>
      </c>
      <c r="L15" s="43">
        <v>0</v>
      </c>
      <c r="M15" s="43">
        <v>0</v>
      </c>
      <c r="N15" s="104">
        <v>0</v>
      </c>
      <c r="O15" s="138">
        <v>0</v>
      </c>
      <c r="P15" s="194">
        <f aca="true" t="shared" si="1" ref="P15:P23">SUM(R15+V15+Z15)</f>
        <v>1</v>
      </c>
      <c r="Q15" s="215">
        <v>1</v>
      </c>
      <c r="R15" s="65"/>
      <c r="S15" s="65"/>
      <c r="T15" s="65"/>
      <c r="U15" s="65"/>
      <c r="V15" s="65">
        <v>1</v>
      </c>
      <c r="W15" s="65">
        <v>1</v>
      </c>
      <c r="X15" s="65"/>
      <c r="Y15" s="65"/>
      <c r="Z15" s="65"/>
      <c r="AA15" s="65"/>
      <c r="AB15" s="65">
        <v>1</v>
      </c>
      <c r="AC15" s="65">
        <v>1</v>
      </c>
      <c r="AD15" s="65"/>
      <c r="AE15" s="65"/>
      <c r="AF15" s="56"/>
      <c r="AG15" s="307"/>
      <c r="AH15" s="65">
        <v>31</v>
      </c>
      <c r="AI15" s="66">
        <v>31</v>
      </c>
      <c r="AJ15" s="66">
        <v>31</v>
      </c>
      <c r="AK15" s="66">
        <v>31</v>
      </c>
      <c r="AL15" s="105">
        <f>SUM(E15,G15,I15,K15,M15,O15,Q15,S15,U15,W15,Y15,AA15,AC15,AE15,AG15,AI15,AK15)</f>
        <v>67</v>
      </c>
      <c r="AM15" s="356">
        <f>SUM(D15,P15,AH15,AJ15,AL15)</f>
        <v>131</v>
      </c>
      <c r="AN15" s="121"/>
      <c r="AO15" s="121"/>
      <c r="AP15" s="121"/>
      <c r="AQ15" s="121"/>
    </row>
    <row r="16" spans="2:43" ht="12.75">
      <c r="B16" s="97" t="str">
        <f>+'knižničný fond'!B16</f>
        <v>2.</v>
      </c>
      <c r="C16" s="98" t="str">
        <f>'knižničný fond'!C16</f>
        <v>Kračúnovce</v>
      </c>
      <c r="D16" s="236">
        <f aca="true" t="shared" si="2" ref="D16:D23">SUM(F16+J16+L16+N16)</f>
        <v>1</v>
      </c>
      <c r="E16" s="65">
        <v>1</v>
      </c>
      <c r="F16" s="66"/>
      <c r="G16" s="66"/>
      <c r="H16" s="66"/>
      <c r="I16" s="66"/>
      <c r="J16" s="43">
        <v>0</v>
      </c>
      <c r="K16" s="43">
        <v>0</v>
      </c>
      <c r="L16" s="43">
        <v>0</v>
      </c>
      <c r="M16" s="43">
        <v>0</v>
      </c>
      <c r="N16" s="104">
        <v>1</v>
      </c>
      <c r="O16" s="139">
        <v>1</v>
      </c>
      <c r="P16" s="197">
        <f t="shared" si="1"/>
        <v>0</v>
      </c>
      <c r="Q16" s="341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357"/>
      <c r="AH16" s="65"/>
      <c r="AI16" s="66"/>
      <c r="AJ16" s="66"/>
      <c r="AK16" s="66"/>
      <c r="AL16" s="105">
        <f aca="true" t="shared" si="3" ref="AL16:AL23">SUM(E16,G16,I16,K16,M16,O16,Q16,S16,U16,W16,Y16,AA16,AC16,AE16,AG16,AI16,AK16)</f>
        <v>2</v>
      </c>
      <c r="AM16" s="356">
        <f aca="true" t="shared" si="4" ref="AM16:AM23">SUM(D16,P16,AH16,AJ16,AL16)</f>
        <v>3</v>
      </c>
      <c r="AN16" s="121"/>
      <c r="AO16" s="121"/>
      <c r="AP16" s="121"/>
      <c r="AQ16" s="121"/>
    </row>
    <row r="17" spans="2:43" ht="12.75">
      <c r="B17" s="97" t="str">
        <f>+'knižničný fond'!B17</f>
        <v>3.</v>
      </c>
      <c r="C17" s="98" t="str">
        <f>'knižničný fond'!C17</f>
        <v>Krajná Bystrá</v>
      </c>
      <c r="D17" s="236">
        <f t="shared" si="2"/>
        <v>1</v>
      </c>
      <c r="E17" s="65">
        <v>1</v>
      </c>
      <c r="F17" s="66"/>
      <c r="G17" s="66"/>
      <c r="H17" s="66"/>
      <c r="I17" s="66"/>
      <c r="J17" s="43">
        <v>0</v>
      </c>
      <c r="K17" s="43">
        <v>0</v>
      </c>
      <c r="L17" s="43">
        <v>0</v>
      </c>
      <c r="M17" s="43">
        <v>0</v>
      </c>
      <c r="N17" s="104">
        <v>1</v>
      </c>
      <c r="O17" s="139">
        <v>1</v>
      </c>
      <c r="P17" s="197">
        <f t="shared" si="1"/>
        <v>0</v>
      </c>
      <c r="Q17" s="341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357"/>
      <c r="AH17" s="65"/>
      <c r="AI17" s="66"/>
      <c r="AJ17" s="66"/>
      <c r="AK17" s="66"/>
      <c r="AL17" s="105">
        <f t="shared" si="3"/>
        <v>2</v>
      </c>
      <c r="AM17" s="356">
        <f t="shared" si="4"/>
        <v>3</v>
      </c>
      <c r="AN17" s="121"/>
      <c r="AO17" s="121"/>
      <c r="AP17" s="121"/>
      <c r="AQ17" s="121"/>
    </row>
    <row r="18" spans="2:43" ht="12.75">
      <c r="B18" s="97" t="str">
        <f>+'knižničný fond'!B18</f>
        <v>4.</v>
      </c>
      <c r="C18" s="98" t="str">
        <f>'knižničný fond'!C18</f>
        <v>Kružlová</v>
      </c>
      <c r="D18" s="236">
        <f t="shared" si="2"/>
        <v>1</v>
      </c>
      <c r="E18" s="65">
        <v>1</v>
      </c>
      <c r="F18" s="66"/>
      <c r="G18" s="66"/>
      <c r="H18" s="66"/>
      <c r="I18" s="66"/>
      <c r="J18" s="43">
        <v>0</v>
      </c>
      <c r="K18" s="43">
        <v>0</v>
      </c>
      <c r="L18" s="43">
        <v>0</v>
      </c>
      <c r="M18" s="43">
        <v>0</v>
      </c>
      <c r="N18" s="104">
        <v>1</v>
      </c>
      <c r="O18" s="139">
        <v>1</v>
      </c>
      <c r="P18" s="197">
        <f t="shared" si="1"/>
        <v>0</v>
      </c>
      <c r="Q18" s="341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357"/>
      <c r="AH18" s="65"/>
      <c r="AI18" s="66"/>
      <c r="AJ18" s="66"/>
      <c r="AK18" s="66"/>
      <c r="AL18" s="105">
        <f t="shared" si="3"/>
        <v>2</v>
      </c>
      <c r="AM18" s="356">
        <f t="shared" si="4"/>
        <v>3</v>
      </c>
      <c r="AN18" s="121"/>
      <c r="AO18" s="121"/>
      <c r="AP18" s="121"/>
      <c r="AQ18" s="121"/>
    </row>
    <row r="19" spans="2:43" ht="12.75">
      <c r="B19" s="97" t="str">
        <f>+'knižničný fond'!B19</f>
        <v>5.</v>
      </c>
      <c r="C19" s="98" t="str">
        <f>'knižničný fond'!C19</f>
        <v>Ladomirová</v>
      </c>
      <c r="D19" s="236">
        <f t="shared" si="2"/>
        <v>2</v>
      </c>
      <c r="E19" s="65">
        <v>2</v>
      </c>
      <c r="F19" s="66"/>
      <c r="G19" s="66"/>
      <c r="H19" s="66"/>
      <c r="I19" s="66"/>
      <c r="J19" s="43">
        <v>0</v>
      </c>
      <c r="K19" s="43">
        <v>0</v>
      </c>
      <c r="L19" s="43">
        <v>0</v>
      </c>
      <c r="M19" s="43">
        <v>0</v>
      </c>
      <c r="N19" s="104">
        <v>2</v>
      </c>
      <c r="O19" s="139">
        <v>2</v>
      </c>
      <c r="P19" s="197">
        <f t="shared" si="1"/>
        <v>0</v>
      </c>
      <c r="Q19" s="216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357"/>
      <c r="AH19" s="65"/>
      <c r="AI19" s="66"/>
      <c r="AJ19" s="66"/>
      <c r="AK19" s="66"/>
      <c r="AL19" s="105">
        <f t="shared" si="3"/>
        <v>4</v>
      </c>
      <c r="AM19" s="356">
        <f t="shared" si="4"/>
        <v>6</v>
      </c>
      <c r="AN19" s="121"/>
      <c r="AO19" s="121"/>
      <c r="AP19" s="117"/>
      <c r="AQ19" s="121"/>
    </row>
    <row r="20" spans="2:43" ht="12.75">
      <c r="B20" s="97" t="str">
        <f>+'knižničný fond'!B20</f>
        <v>6.</v>
      </c>
      <c r="C20" s="98" t="str">
        <f>'knižničný fond'!C20</f>
        <v>Rakovčík</v>
      </c>
      <c r="D20" s="236">
        <f t="shared" si="2"/>
        <v>1</v>
      </c>
      <c r="E20" s="65">
        <v>1</v>
      </c>
      <c r="F20" s="66"/>
      <c r="G20" s="66"/>
      <c r="H20" s="66"/>
      <c r="I20" s="66"/>
      <c r="J20" s="43">
        <v>0</v>
      </c>
      <c r="K20" s="43">
        <v>0</v>
      </c>
      <c r="L20" s="43">
        <v>0</v>
      </c>
      <c r="M20" s="43">
        <v>0</v>
      </c>
      <c r="N20" s="104">
        <v>1</v>
      </c>
      <c r="O20" s="139">
        <v>1</v>
      </c>
      <c r="P20" s="197">
        <f t="shared" si="1"/>
        <v>0</v>
      </c>
      <c r="Q20" s="341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357"/>
      <c r="AH20" s="65"/>
      <c r="AI20" s="66"/>
      <c r="AJ20" s="66"/>
      <c r="AK20" s="66"/>
      <c r="AL20" s="105">
        <f t="shared" si="3"/>
        <v>2</v>
      </c>
      <c r="AM20" s="356">
        <f t="shared" si="4"/>
        <v>3</v>
      </c>
      <c r="AN20" s="121"/>
      <c r="AO20" s="121"/>
      <c r="AP20" s="117"/>
      <c r="AQ20" s="121"/>
    </row>
    <row r="21" spans="2:43" ht="12.75">
      <c r="B21" s="97" t="str">
        <f>+'knižničný fond'!B21</f>
        <v>7.</v>
      </c>
      <c r="C21" s="98" t="str">
        <f>'knižničný fond'!C21</f>
        <v>Soboš</v>
      </c>
      <c r="D21" s="236">
        <f t="shared" si="2"/>
        <v>1</v>
      </c>
      <c r="E21" s="65">
        <v>1</v>
      </c>
      <c r="F21" s="66"/>
      <c r="G21" s="66"/>
      <c r="H21" s="66"/>
      <c r="I21" s="66"/>
      <c r="J21" s="43">
        <v>0</v>
      </c>
      <c r="K21" s="43">
        <v>0</v>
      </c>
      <c r="L21" s="43">
        <v>0</v>
      </c>
      <c r="M21" s="43">
        <v>0</v>
      </c>
      <c r="N21" s="104">
        <v>1</v>
      </c>
      <c r="O21" s="139">
        <v>1</v>
      </c>
      <c r="P21" s="197">
        <f t="shared" si="1"/>
        <v>0</v>
      </c>
      <c r="Q21" s="341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357"/>
      <c r="AH21" s="65"/>
      <c r="AI21" s="66"/>
      <c r="AJ21" s="66"/>
      <c r="AK21" s="66"/>
      <c r="AL21" s="105">
        <f t="shared" si="3"/>
        <v>2</v>
      </c>
      <c r="AM21" s="356">
        <f t="shared" si="4"/>
        <v>3</v>
      </c>
      <c r="AN21" s="121"/>
      <c r="AO21" s="121"/>
      <c r="AP21" s="117"/>
      <c r="AQ21" s="121"/>
    </row>
    <row r="22" spans="2:43" ht="12.75">
      <c r="B22" s="97" t="str">
        <f>+'knižničný fond'!B22</f>
        <v>8.</v>
      </c>
      <c r="C22" s="98" t="str">
        <f>'knižničný fond'!C22</f>
        <v>Vyšný Mirošov</v>
      </c>
      <c r="D22" s="236">
        <f t="shared" si="2"/>
        <v>1</v>
      </c>
      <c r="E22" s="65">
        <v>1</v>
      </c>
      <c r="F22" s="66">
        <v>0</v>
      </c>
      <c r="G22" s="66">
        <v>0</v>
      </c>
      <c r="H22" s="66"/>
      <c r="I22" s="66"/>
      <c r="J22" s="43">
        <v>1</v>
      </c>
      <c r="K22" s="43">
        <v>1</v>
      </c>
      <c r="L22" s="43">
        <v>0</v>
      </c>
      <c r="M22" s="43">
        <v>0</v>
      </c>
      <c r="N22" s="104">
        <v>0</v>
      </c>
      <c r="O22" s="139">
        <v>0</v>
      </c>
      <c r="P22" s="197">
        <f t="shared" si="1"/>
        <v>0</v>
      </c>
      <c r="Q22" s="341">
        <v>0</v>
      </c>
      <c r="R22" s="96"/>
      <c r="S22" s="96"/>
      <c r="T22" s="96"/>
      <c r="U22" s="96"/>
      <c r="V22" s="96">
        <v>0</v>
      </c>
      <c r="W22" s="96">
        <v>0</v>
      </c>
      <c r="X22" s="96"/>
      <c r="Y22" s="96"/>
      <c r="Z22" s="96"/>
      <c r="AA22" s="96"/>
      <c r="AB22" s="96">
        <v>1</v>
      </c>
      <c r="AC22" s="96">
        <v>0</v>
      </c>
      <c r="AD22" s="96"/>
      <c r="AE22" s="96"/>
      <c r="AF22" s="96"/>
      <c r="AG22" s="357"/>
      <c r="AH22" s="65">
        <v>0</v>
      </c>
      <c r="AI22" s="66">
        <v>0</v>
      </c>
      <c r="AJ22" s="66">
        <v>0</v>
      </c>
      <c r="AK22" s="66">
        <v>0</v>
      </c>
      <c r="AL22" s="105">
        <f t="shared" si="3"/>
        <v>2</v>
      </c>
      <c r="AM22" s="356">
        <f t="shared" si="4"/>
        <v>3</v>
      </c>
      <c r="AN22" s="121"/>
      <c r="AO22" s="121"/>
      <c r="AP22" s="117"/>
      <c r="AQ22" s="121"/>
    </row>
    <row r="23" spans="2:43" ht="13.5" thickBot="1">
      <c r="B23" s="222" t="str">
        <f>+'knižničný fond'!B23</f>
        <v>9.</v>
      </c>
      <c r="C23" s="209">
        <f>'knižničný fond'!C23</f>
        <v>0</v>
      </c>
      <c r="D23" s="236">
        <f t="shared" si="2"/>
        <v>0</v>
      </c>
      <c r="E23" s="65"/>
      <c r="F23" s="66"/>
      <c r="G23" s="66"/>
      <c r="H23" s="66"/>
      <c r="I23" s="66"/>
      <c r="J23" s="43">
        <v>0</v>
      </c>
      <c r="K23" s="43">
        <v>0</v>
      </c>
      <c r="L23" s="43">
        <v>0</v>
      </c>
      <c r="M23" s="43">
        <v>0</v>
      </c>
      <c r="N23" s="104">
        <v>0</v>
      </c>
      <c r="O23" s="139">
        <v>0</v>
      </c>
      <c r="P23" s="197">
        <f t="shared" si="1"/>
        <v>0</v>
      </c>
      <c r="Q23" s="341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357"/>
      <c r="AH23" s="65"/>
      <c r="AI23" s="66"/>
      <c r="AJ23" s="66"/>
      <c r="AK23" s="66"/>
      <c r="AL23" s="105">
        <f t="shared" si="3"/>
        <v>0</v>
      </c>
      <c r="AM23" s="356">
        <f t="shared" si="4"/>
        <v>0</v>
      </c>
      <c r="AN23" s="121"/>
      <c r="AO23" s="121"/>
      <c r="AP23" s="117"/>
      <c r="AQ23" s="121"/>
    </row>
    <row r="24" spans="2:43" ht="13.5" thickBot="1">
      <c r="B24" s="305" t="str">
        <f>'knižničný fond'!B24</f>
        <v>SPOLU Neprof. Knižnice</v>
      </c>
      <c r="C24" s="221"/>
      <c r="D24" s="177">
        <f aca="true" t="shared" si="5" ref="D24:AM24">SUM(D15:D23)</f>
        <v>9</v>
      </c>
      <c r="E24" s="177">
        <f t="shared" si="5"/>
        <v>9</v>
      </c>
      <c r="F24" s="177">
        <f t="shared" si="5"/>
        <v>1</v>
      </c>
      <c r="G24" s="177">
        <f t="shared" si="5"/>
        <v>1</v>
      </c>
      <c r="H24" s="177">
        <f t="shared" si="5"/>
        <v>0</v>
      </c>
      <c r="I24" s="177">
        <f t="shared" si="5"/>
        <v>0</v>
      </c>
      <c r="J24" s="177">
        <f t="shared" si="5"/>
        <v>1</v>
      </c>
      <c r="K24" s="177">
        <f t="shared" si="5"/>
        <v>1</v>
      </c>
      <c r="L24" s="177">
        <f t="shared" si="5"/>
        <v>0</v>
      </c>
      <c r="M24" s="177">
        <f t="shared" si="5"/>
        <v>0</v>
      </c>
      <c r="N24" s="177">
        <f t="shared" si="5"/>
        <v>7</v>
      </c>
      <c r="O24" s="177">
        <f t="shared" si="5"/>
        <v>7</v>
      </c>
      <c r="P24" s="177">
        <f t="shared" si="5"/>
        <v>1</v>
      </c>
      <c r="Q24" s="177">
        <f t="shared" si="5"/>
        <v>1</v>
      </c>
      <c r="R24" s="177">
        <f t="shared" si="5"/>
        <v>0</v>
      </c>
      <c r="S24" s="177">
        <f t="shared" si="5"/>
        <v>0</v>
      </c>
      <c r="T24" s="177">
        <f t="shared" si="5"/>
        <v>0</v>
      </c>
      <c r="U24" s="177">
        <f t="shared" si="5"/>
        <v>0</v>
      </c>
      <c r="V24" s="177">
        <f t="shared" si="5"/>
        <v>1</v>
      </c>
      <c r="W24" s="177">
        <f t="shared" si="5"/>
        <v>1</v>
      </c>
      <c r="X24" s="177">
        <f t="shared" si="5"/>
        <v>0</v>
      </c>
      <c r="Y24" s="177">
        <f t="shared" si="5"/>
        <v>0</v>
      </c>
      <c r="Z24" s="177">
        <f t="shared" si="5"/>
        <v>0</v>
      </c>
      <c r="AA24" s="177">
        <f t="shared" si="5"/>
        <v>0</v>
      </c>
      <c r="AB24" s="177">
        <f t="shared" si="5"/>
        <v>2</v>
      </c>
      <c r="AC24" s="177">
        <f t="shared" si="5"/>
        <v>1</v>
      </c>
      <c r="AD24" s="177">
        <f t="shared" si="5"/>
        <v>0</v>
      </c>
      <c r="AE24" s="177">
        <f t="shared" si="5"/>
        <v>0</v>
      </c>
      <c r="AF24" s="177">
        <f t="shared" si="5"/>
        <v>0</v>
      </c>
      <c r="AG24" s="177">
        <f t="shared" si="5"/>
        <v>0</v>
      </c>
      <c r="AH24" s="177">
        <f t="shared" si="5"/>
        <v>31</v>
      </c>
      <c r="AI24" s="177">
        <f t="shared" si="5"/>
        <v>31</v>
      </c>
      <c r="AJ24" s="177">
        <f t="shared" si="5"/>
        <v>31</v>
      </c>
      <c r="AK24" s="177">
        <f t="shared" si="5"/>
        <v>31</v>
      </c>
      <c r="AL24" s="177">
        <f t="shared" si="5"/>
        <v>83</v>
      </c>
      <c r="AM24" s="177">
        <f t="shared" si="5"/>
        <v>155</v>
      </c>
      <c r="AN24" s="121"/>
      <c r="AO24" s="121"/>
      <c r="AP24" s="117"/>
      <c r="AQ24" s="121"/>
    </row>
    <row r="25" spans="2:43" ht="13.5" thickBot="1">
      <c r="B25" s="111" t="str">
        <f>'knižničný fond'!B25</f>
        <v>SPOLU - okr. SVIDNÍK</v>
      </c>
      <c r="C25" s="112"/>
      <c r="D25" s="191">
        <f aca="true" t="shared" si="6" ref="D25:AM25">SUM(D8+D10+D13+D24)</f>
        <v>29</v>
      </c>
      <c r="E25" s="191">
        <f t="shared" si="6"/>
        <v>26</v>
      </c>
      <c r="F25" s="191">
        <f t="shared" si="6"/>
        <v>20</v>
      </c>
      <c r="G25" s="191">
        <f t="shared" si="6"/>
        <v>17</v>
      </c>
      <c r="H25" s="191">
        <f t="shared" si="6"/>
        <v>19</v>
      </c>
      <c r="I25" s="191">
        <f t="shared" si="6"/>
        <v>16</v>
      </c>
      <c r="J25" s="191">
        <f t="shared" si="6"/>
        <v>1</v>
      </c>
      <c r="K25" s="191">
        <f t="shared" si="6"/>
        <v>1</v>
      </c>
      <c r="L25" s="191">
        <f t="shared" si="6"/>
        <v>0</v>
      </c>
      <c r="M25" s="191">
        <f t="shared" si="6"/>
        <v>0</v>
      </c>
      <c r="N25" s="191">
        <f t="shared" si="6"/>
        <v>8</v>
      </c>
      <c r="O25" s="191">
        <f t="shared" si="6"/>
        <v>8</v>
      </c>
      <c r="P25" s="191">
        <f t="shared" si="6"/>
        <v>20</v>
      </c>
      <c r="Q25" s="191">
        <f t="shared" si="6"/>
        <v>17</v>
      </c>
      <c r="R25" s="191">
        <f t="shared" si="6"/>
        <v>7</v>
      </c>
      <c r="S25" s="191">
        <f t="shared" si="6"/>
        <v>5</v>
      </c>
      <c r="T25" s="191">
        <f t="shared" si="6"/>
        <v>2</v>
      </c>
      <c r="U25" s="191">
        <f t="shared" si="6"/>
        <v>2</v>
      </c>
      <c r="V25" s="191">
        <f t="shared" si="6"/>
        <v>12</v>
      </c>
      <c r="W25" s="191">
        <f t="shared" si="6"/>
        <v>11</v>
      </c>
      <c r="X25" s="191">
        <f t="shared" si="6"/>
        <v>5</v>
      </c>
      <c r="Y25" s="191">
        <f t="shared" si="6"/>
        <v>5</v>
      </c>
      <c r="Z25" s="191">
        <f t="shared" si="6"/>
        <v>1</v>
      </c>
      <c r="AA25" s="191">
        <f t="shared" si="6"/>
        <v>1</v>
      </c>
      <c r="AB25" s="191">
        <f t="shared" si="6"/>
        <v>18</v>
      </c>
      <c r="AC25" s="191">
        <f t="shared" si="6"/>
        <v>14</v>
      </c>
      <c r="AD25" s="191">
        <f t="shared" si="6"/>
        <v>2</v>
      </c>
      <c r="AE25" s="191">
        <f t="shared" si="6"/>
        <v>2</v>
      </c>
      <c r="AF25" s="191">
        <f t="shared" si="6"/>
        <v>1</v>
      </c>
      <c r="AG25" s="191">
        <f t="shared" si="6"/>
        <v>2345</v>
      </c>
      <c r="AH25" s="191">
        <f t="shared" si="6"/>
        <v>1745</v>
      </c>
      <c r="AI25" s="191">
        <f t="shared" si="6"/>
        <v>1719</v>
      </c>
      <c r="AJ25" s="191">
        <f t="shared" si="6"/>
        <v>1762</v>
      </c>
      <c r="AK25" s="191">
        <f t="shared" si="6"/>
        <v>1715</v>
      </c>
      <c r="AL25" s="191">
        <f t="shared" si="6"/>
        <v>5904</v>
      </c>
      <c r="AM25" s="191">
        <f t="shared" si="6"/>
        <v>9460</v>
      </c>
      <c r="AN25" s="121"/>
      <c r="AO25" s="121"/>
      <c r="AP25" s="117"/>
      <c r="AQ25" s="121"/>
    </row>
    <row r="26" spans="2:43" ht="13.5" thickBot="1">
      <c r="B26" s="100"/>
      <c r="C26" s="101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24"/>
      <c r="AM26" s="125"/>
      <c r="AN26" s="121"/>
      <c r="AO26" s="121"/>
      <c r="AP26" s="117"/>
      <c r="AQ26" s="121"/>
    </row>
    <row r="27" spans="2:43" ht="16.5" thickBot="1">
      <c r="B27" s="87" t="str">
        <f>'knižničný fond'!B27</f>
        <v>Okres STROPKOV</v>
      </c>
      <c r="C27" s="88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127"/>
      <c r="AM27" s="128"/>
      <c r="AN27" s="121"/>
      <c r="AO27" s="121"/>
      <c r="AP27" s="117"/>
      <c r="AQ27" s="121"/>
    </row>
    <row r="28" spans="2:43" ht="13.5" thickBot="1">
      <c r="B28" s="46" t="str">
        <f>'knižničný fond'!B28</f>
        <v>Mestské knižnice</v>
      </c>
      <c r="C28" s="4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119"/>
      <c r="AM28" s="120"/>
      <c r="AN28" s="121"/>
      <c r="AO28" s="121"/>
      <c r="AP28" s="117"/>
      <c r="AQ28" s="121"/>
    </row>
    <row r="29" spans="2:43" ht="13.5" thickBot="1">
      <c r="B29" s="93" t="str">
        <f>+'knižničný fond'!B29</f>
        <v>1.</v>
      </c>
      <c r="C29" s="94" t="str">
        <f>'knižničný fond'!C29</f>
        <v>Stropkov</v>
      </c>
      <c r="D29" s="358">
        <f>SUM(F29+J29+L29+N29)</f>
        <v>4</v>
      </c>
      <c r="E29" s="303">
        <v>4</v>
      </c>
      <c r="F29" s="304">
        <v>4</v>
      </c>
      <c r="G29" s="304">
        <v>4</v>
      </c>
      <c r="H29" s="304">
        <v>4</v>
      </c>
      <c r="I29" s="304">
        <v>4</v>
      </c>
      <c r="J29" s="150"/>
      <c r="K29" s="150"/>
      <c r="L29" s="150"/>
      <c r="M29" s="150"/>
      <c r="N29" s="151"/>
      <c r="O29" s="138"/>
      <c r="P29" s="273">
        <f>SUM(R29+V29+Z29)</f>
        <v>4</v>
      </c>
      <c r="Q29" s="339"/>
      <c r="R29" s="92">
        <v>1</v>
      </c>
      <c r="S29" s="92">
        <v>1</v>
      </c>
      <c r="T29" s="92"/>
      <c r="U29" s="92"/>
      <c r="V29" s="92">
        <v>3</v>
      </c>
      <c r="W29" s="92">
        <v>3</v>
      </c>
      <c r="X29" s="92">
        <v>2</v>
      </c>
      <c r="Y29" s="92">
        <v>2</v>
      </c>
      <c r="Z29" s="92"/>
      <c r="AA29" s="92"/>
      <c r="AB29" s="92">
        <v>4</v>
      </c>
      <c r="AC29" s="92">
        <v>4</v>
      </c>
      <c r="AD29" s="92">
        <v>0</v>
      </c>
      <c r="AE29" s="92"/>
      <c r="AF29" s="92">
        <v>0</v>
      </c>
      <c r="AG29" s="307"/>
      <c r="AH29" s="92">
        <v>580</v>
      </c>
      <c r="AI29" s="355">
        <v>580</v>
      </c>
      <c r="AJ29" s="355">
        <v>580</v>
      </c>
      <c r="AK29" s="355">
        <v>580</v>
      </c>
      <c r="AL29" s="105">
        <f>SUM(E29,G29,I29,K29,M29,O29,Q29,S29,U29,W29,Y29,AA29,AC29,AE29,AG29,AI29,AK29)</f>
        <v>1182</v>
      </c>
      <c r="AM29" s="356">
        <f>SUM(D29,P29,AH29,AJ29,AL29)</f>
        <v>2350</v>
      </c>
      <c r="AN29" s="121"/>
      <c r="AO29" s="121"/>
      <c r="AP29" s="117"/>
      <c r="AQ29" s="121"/>
    </row>
    <row r="30" spans="2:43" ht="13.5" thickBot="1">
      <c r="B30" s="46" t="str">
        <f>'knižničný fond'!B30</f>
        <v>Neprofesionálne knižnice</v>
      </c>
      <c r="C30" s="48"/>
      <c r="D30" s="340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65"/>
      <c r="Q30" s="165"/>
      <c r="R30" s="166"/>
      <c r="S30" s="166"/>
      <c r="T30" s="166"/>
      <c r="U30" s="166"/>
      <c r="V30" s="166"/>
      <c r="W30" s="166"/>
      <c r="X30" s="342"/>
      <c r="Y30" s="342"/>
      <c r="Z30" s="342"/>
      <c r="AA30" s="342"/>
      <c r="AB30" s="342"/>
      <c r="AC30" s="342"/>
      <c r="AD30" s="342"/>
      <c r="AE30" s="342"/>
      <c r="AF30" s="342"/>
      <c r="AG30" s="343"/>
      <c r="AH30" s="342"/>
      <c r="AI30" s="344"/>
      <c r="AJ30" s="344"/>
      <c r="AK30" s="344"/>
      <c r="AL30" s="338"/>
      <c r="AM30" s="345"/>
      <c r="AN30" s="121"/>
      <c r="AO30" s="121"/>
      <c r="AP30" s="117"/>
      <c r="AQ30" s="121"/>
    </row>
    <row r="31" spans="2:43" ht="12.75">
      <c r="B31" s="93" t="str">
        <f>+'knižničný fond'!B31</f>
        <v>1.</v>
      </c>
      <c r="C31" s="309" t="str">
        <f>'knižničný fond'!C31</f>
        <v>Bukovce</v>
      </c>
      <c r="D31" s="234">
        <f>SUM(F31+J31+L31+N31)</f>
        <v>2</v>
      </c>
      <c r="E31" s="303">
        <v>2</v>
      </c>
      <c r="F31" s="304">
        <v>1</v>
      </c>
      <c r="G31" s="304">
        <v>1</v>
      </c>
      <c r="H31" s="304"/>
      <c r="I31" s="304"/>
      <c r="J31" s="150">
        <v>0</v>
      </c>
      <c r="K31" s="150">
        <v>0</v>
      </c>
      <c r="L31" s="150">
        <v>1</v>
      </c>
      <c r="M31" s="150">
        <v>1</v>
      </c>
      <c r="N31" s="151">
        <v>0</v>
      </c>
      <c r="O31" s="138">
        <v>0</v>
      </c>
      <c r="P31" s="273">
        <f>SUM(R31+V31+Z31+AB31+AD31+AF31)</f>
        <v>2</v>
      </c>
      <c r="Q31" s="339">
        <v>1</v>
      </c>
      <c r="R31" s="92">
        <v>0</v>
      </c>
      <c r="S31" s="92">
        <v>0</v>
      </c>
      <c r="T31" s="92"/>
      <c r="U31" s="92">
        <v>0</v>
      </c>
      <c r="V31" s="92">
        <v>1</v>
      </c>
      <c r="W31" s="92">
        <v>1</v>
      </c>
      <c r="X31" s="92"/>
      <c r="Y31" s="92"/>
      <c r="Z31" s="92"/>
      <c r="AA31" s="92"/>
      <c r="AB31" s="92">
        <v>1</v>
      </c>
      <c r="AC31" s="92"/>
      <c r="AD31" s="92"/>
      <c r="AE31" s="92"/>
      <c r="AF31" s="92">
        <v>0</v>
      </c>
      <c r="AG31" s="307"/>
      <c r="AH31" s="92">
        <v>19</v>
      </c>
      <c r="AI31" s="355">
        <v>19</v>
      </c>
      <c r="AJ31" s="355"/>
      <c r="AK31" s="355">
        <v>0</v>
      </c>
      <c r="AL31" s="105">
        <f>SUM(E31,G31,I31,K31,M31,O31,Q31,S31,U31,W31,Y31,AA31,AC31,AE31,AG31,AI31,AK31)</f>
        <v>25</v>
      </c>
      <c r="AM31" s="356">
        <f>SUM(D31,P31,AH31,AJ31,AL31)</f>
        <v>48</v>
      </c>
      <c r="AN31" s="121"/>
      <c r="AO31" s="121"/>
      <c r="AP31" s="117"/>
      <c r="AQ31" s="121"/>
    </row>
    <row r="32" spans="2:43" ht="12.75">
      <c r="B32" s="97" t="str">
        <f>+'knižničný fond'!B32</f>
        <v>2.</v>
      </c>
      <c r="C32" s="310" t="str">
        <f>'knižničný fond'!C32</f>
        <v>Duplín</v>
      </c>
      <c r="D32" s="236">
        <f>SUM(F32+J32+L32+N32)</f>
        <v>1</v>
      </c>
      <c r="E32" s="65">
        <v>1</v>
      </c>
      <c r="F32" s="66"/>
      <c r="G32" s="66"/>
      <c r="H32" s="66"/>
      <c r="I32" s="66"/>
      <c r="J32" s="43">
        <v>1</v>
      </c>
      <c r="K32" s="43">
        <v>1</v>
      </c>
      <c r="L32" s="43">
        <v>0</v>
      </c>
      <c r="M32" s="43">
        <v>0</v>
      </c>
      <c r="N32" s="104">
        <v>0</v>
      </c>
      <c r="O32" s="139">
        <v>0</v>
      </c>
      <c r="P32" s="95">
        <f>SUM(R32+V32+Z32+AB32+AD32+AF32)</f>
        <v>0</v>
      </c>
      <c r="Q32" s="341"/>
      <c r="R32" s="96">
        <v>0</v>
      </c>
      <c r="S32" s="96">
        <v>0</v>
      </c>
      <c r="T32" s="96"/>
      <c r="U32" s="96">
        <v>0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>
        <v>0</v>
      </c>
      <c r="AG32" s="357"/>
      <c r="AH32" s="96">
        <v>0</v>
      </c>
      <c r="AI32" s="142"/>
      <c r="AJ32" s="142"/>
      <c r="AK32" s="142">
        <v>0</v>
      </c>
      <c r="AL32" s="105">
        <f>SUM(E32,G32,I32,K32,M32,O32,Q32,S32,U32,W32,Y32,AA32,AC32,AE32,AG32,AI32,AK32)</f>
        <v>2</v>
      </c>
      <c r="AM32" s="356">
        <f>SUM(D32,P32,AH32,AJ32,AL32)</f>
        <v>3</v>
      </c>
      <c r="AN32" s="121"/>
      <c r="AO32" s="121"/>
      <c r="AP32" s="117"/>
      <c r="AQ32" s="121"/>
    </row>
    <row r="33" spans="2:43" ht="12.75">
      <c r="B33" s="97" t="str">
        <f>+'knižničný fond'!B33</f>
        <v>3.</v>
      </c>
      <c r="C33" s="310" t="str">
        <f>'knižničný fond'!C33</f>
        <v>Turany nad Ondavou</v>
      </c>
      <c r="D33" s="236">
        <f>SUM(F33+J33+L33+N33)</f>
        <v>1</v>
      </c>
      <c r="E33" s="65">
        <v>1</v>
      </c>
      <c r="F33" s="66"/>
      <c r="G33" s="66"/>
      <c r="H33" s="66"/>
      <c r="I33" s="66"/>
      <c r="J33" s="43">
        <v>1</v>
      </c>
      <c r="K33" s="43">
        <v>1</v>
      </c>
      <c r="L33" s="43">
        <v>0</v>
      </c>
      <c r="M33" s="43">
        <v>0</v>
      </c>
      <c r="N33" s="104">
        <v>0</v>
      </c>
      <c r="O33" s="139">
        <v>0</v>
      </c>
      <c r="P33" s="95">
        <f>SUM(R33+V33+Z33+AB33+AD33+AF33)</f>
        <v>0</v>
      </c>
      <c r="Q33" s="341"/>
      <c r="R33" s="96">
        <v>0</v>
      </c>
      <c r="S33" s="96">
        <v>0</v>
      </c>
      <c r="T33" s="96"/>
      <c r="U33" s="96">
        <v>0</v>
      </c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>
        <v>0</v>
      </c>
      <c r="AG33" s="357"/>
      <c r="AH33" s="96">
        <v>0</v>
      </c>
      <c r="AI33" s="142"/>
      <c r="AJ33" s="142"/>
      <c r="AK33" s="142">
        <v>0</v>
      </c>
      <c r="AL33" s="105">
        <f>SUM(E33,G33,I33,K33,M33,O33,Q33,S33,U33,W33,Y33,AA33,AC33,AE33,AG33,AI33,AK33)</f>
        <v>2</v>
      </c>
      <c r="AM33" s="356">
        <f>SUM(D33,P33,AH33,AJ33,AL33)</f>
        <v>3</v>
      </c>
      <c r="AN33" s="121"/>
      <c r="AO33" s="121"/>
      <c r="AP33" s="117"/>
      <c r="AQ33" s="121"/>
    </row>
    <row r="34" spans="2:43" ht="13.5" thickBot="1">
      <c r="B34" s="222" t="str">
        <f>+'knižničný fond'!B34</f>
        <v>4.</v>
      </c>
      <c r="C34" s="209">
        <f>'knižničný fond'!C34</f>
        <v>0</v>
      </c>
      <c r="D34" s="236">
        <f>SUM(F34+J34+L34+N34)</f>
        <v>0</v>
      </c>
      <c r="E34" s="65"/>
      <c r="F34" s="66"/>
      <c r="G34" s="66"/>
      <c r="H34" s="66"/>
      <c r="I34" s="66"/>
      <c r="J34" s="43">
        <v>0</v>
      </c>
      <c r="K34" s="43">
        <v>0</v>
      </c>
      <c r="L34" s="43">
        <v>0</v>
      </c>
      <c r="M34" s="43">
        <v>0</v>
      </c>
      <c r="N34" s="104">
        <v>0</v>
      </c>
      <c r="O34" s="139">
        <v>0</v>
      </c>
      <c r="P34" s="95">
        <f>SUM(R34+V34+Z34+AB34+AD34+AF34)</f>
        <v>0</v>
      </c>
      <c r="Q34" s="341"/>
      <c r="R34" s="96">
        <v>0</v>
      </c>
      <c r="S34" s="96">
        <v>0</v>
      </c>
      <c r="T34" s="96"/>
      <c r="U34" s="96">
        <v>0</v>
      </c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>
        <v>0</v>
      </c>
      <c r="AG34" s="357"/>
      <c r="AH34" s="96">
        <v>0</v>
      </c>
      <c r="AI34" s="142"/>
      <c r="AJ34" s="142"/>
      <c r="AK34" s="142">
        <v>0</v>
      </c>
      <c r="AL34" s="105">
        <f>SUM(E34,G34,I34,K34,M34,O34,Q34,S34,U34,W34,Y34,AA34,AC34,AE34,AG34,AI34,AK34)</f>
        <v>0</v>
      </c>
      <c r="AM34" s="356">
        <f>SUM(D34,P34,AH34,AJ34,AL34)</f>
        <v>0</v>
      </c>
      <c r="AN34" s="121"/>
      <c r="AO34" s="121"/>
      <c r="AP34" s="117"/>
      <c r="AQ34" s="121"/>
    </row>
    <row r="35" spans="2:43" ht="13.5" thickBot="1">
      <c r="B35" s="305" t="str">
        <f>'knižničný fond'!B35</f>
        <v>SPOLU - Neprof. knižnice</v>
      </c>
      <c r="C35" s="221"/>
      <c r="D35" s="354">
        <f>SUM(D31:D34)</f>
        <v>4</v>
      </c>
      <c r="E35" s="354">
        <f aca="true" t="shared" si="7" ref="E35:AM35">SUM(E31:E34)</f>
        <v>4</v>
      </c>
      <c r="F35" s="354">
        <f t="shared" si="7"/>
        <v>1</v>
      </c>
      <c r="G35" s="354">
        <f t="shared" si="7"/>
        <v>1</v>
      </c>
      <c r="H35" s="354">
        <f t="shared" si="7"/>
        <v>0</v>
      </c>
      <c r="I35" s="354">
        <f t="shared" si="7"/>
        <v>0</v>
      </c>
      <c r="J35" s="354">
        <f t="shared" si="7"/>
        <v>2</v>
      </c>
      <c r="K35" s="354">
        <f t="shared" si="7"/>
        <v>2</v>
      </c>
      <c r="L35" s="354">
        <f t="shared" si="7"/>
        <v>1</v>
      </c>
      <c r="M35" s="354">
        <f t="shared" si="7"/>
        <v>1</v>
      </c>
      <c r="N35" s="354">
        <f t="shared" si="7"/>
        <v>0</v>
      </c>
      <c r="O35" s="354">
        <f t="shared" si="7"/>
        <v>0</v>
      </c>
      <c r="P35" s="354">
        <f t="shared" si="7"/>
        <v>2</v>
      </c>
      <c r="Q35" s="354">
        <f t="shared" si="7"/>
        <v>1</v>
      </c>
      <c r="R35" s="354">
        <f t="shared" si="7"/>
        <v>0</v>
      </c>
      <c r="S35" s="354">
        <f t="shared" si="7"/>
        <v>0</v>
      </c>
      <c r="T35" s="354">
        <f t="shared" si="7"/>
        <v>0</v>
      </c>
      <c r="U35" s="354">
        <f t="shared" si="7"/>
        <v>0</v>
      </c>
      <c r="V35" s="354">
        <f t="shared" si="7"/>
        <v>1</v>
      </c>
      <c r="W35" s="354">
        <f t="shared" si="7"/>
        <v>1</v>
      </c>
      <c r="X35" s="354">
        <f t="shared" si="7"/>
        <v>0</v>
      </c>
      <c r="Y35" s="354">
        <f t="shared" si="7"/>
        <v>0</v>
      </c>
      <c r="Z35" s="354">
        <f t="shared" si="7"/>
        <v>0</v>
      </c>
      <c r="AA35" s="354">
        <f t="shared" si="7"/>
        <v>0</v>
      </c>
      <c r="AB35" s="354">
        <f t="shared" si="7"/>
        <v>1</v>
      </c>
      <c r="AC35" s="354">
        <f t="shared" si="7"/>
        <v>0</v>
      </c>
      <c r="AD35" s="354">
        <f t="shared" si="7"/>
        <v>0</v>
      </c>
      <c r="AE35" s="354">
        <f t="shared" si="7"/>
        <v>0</v>
      </c>
      <c r="AF35" s="354">
        <f t="shared" si="7"/>
        <v>0</v>
      </c>
      <c r="AG35" s="354">
        <f t="shared" si="7"/>
        <v>0</v>
      </c>
      <c r="AH35" s="354">
        <f t="shared" si="7"/>
        <v>19</v>
      </c>
      <c r="AI35" s="354">
        <f t="shared" si="7"/>
        <v>19</v>
      </c>
      <c r="AJ35" s="354">
        <f t="shared" si="7"/>
        <v>0</v>
      </c>
      <c r="AK35" s="354">
        <f t="shared" si="7"/>
        <v>0</v>
      </c>
      <c r="AL35" s="354">
        <f t="shared" si="7"/>
        <v>29</v>
      </c>
      <c r="AM35" s="354">
        <f t="shared" si="7"/>
        <v>54</v>
      </c>
      <c r="AN35" s="121"/>
      <c r="AO35" s="121"/>
      <c r="AP35" s="117"/>
      <c r="AQ35" s="121"/>
    </row>
    <row r="36" spans="2:43" ht="13.5" thickBot="1">
      <c r="B36" s="730" t="str">
        <f>'knižničný fond'!B36</f>
        <v>SPOLU - okr. STROPKOV</v>
      </c>
      <c r="C36" s="731"/>
      <c r="D36" s="177">
        <f>SUM(D29+D35)</f>
        <v>8</v>
      </c>
      <c r="E36" s="177">
        <f aca="true" t="shared" si="8" ref="E36:AM36">SUM(E29+E35)</f>
        <v>8</v>
      </c>
      <c r="F36" s="177">
        <f t="shared" si="8"/>
        <v>5</v>
      </c>
      <c r="G36" s="177">
        <f t="shared" si="8"/>
        <v>5</v>
      </c>
      <c r="H36" s="177">
        <f t="shared" si="8"/>
        <v>4</v>
      </c>
      <c r="I36" s="177">
        <f t="shared" si="8"/>
        <v>4</v>
      </c>
      <c r="J36" s="177">
        <f t="shared" si="8"/>
        <v>2</v>
      </c>
      <c r="K36" s="177">
        <f t="shared" si="8"/>
        <v>2</v>
      </c>
      <c r="L36" s="177">
        <f t="shared" si="8"/>
        <v>1</v>
      </c>
      <c r="M36" s="177">
        <f t="shared" si="8"/>
        <v>1</v>
      </c>
      <c r="N36" s="177">
        <f t="shared" si="8"/>
        <v>0</v>
      </c>
      <c r="O36" s="177">
        <f t="shared" si="8"/>
        <v>0</v>
      </c>
      <c r="P36" s="177">
        <f t="shared" si="8"/>
        <v>6</v>
      </c>
      <c r="Q36" s="177">
        <f t="shared" si="8"/>
        <v>1</v>
      </c>
      <c r="R36" s="177">
        <f t="shared" si="8"/>
        <v>1</v>
      </c>
      <c r="S36" s="177">
        <f t="shared" si="8"/>
        <v>1</v>
      </c>
      <c r="T36" s="177">
        <f t="shared" si="8"/>
        <v>0</v>
      </c>
      <c r="U36" s="177">
        <f t="shared" si="8"/>
        <v>0</v>
      </c>
      <c r="V36" s="177">
        <f t="shared" si="8"/>
        <v>4</v>
      </c>
      <c r="W36" s="177">
        <f t="shared" si="8"/>
        <v>4</v>
      </c>
      <c r="X36" s="177">
        <f t="shared" si="8"/>
        <v>2</v>
      </c>
      <c r="Y36" s="177">
        <f t="shared" si="8"/>
        <v>2</v>
      </c>
      <c r="Z36" s="177">
        <f t="shared" si="8"/>
        <v>0</v>
      </c>
      <c r="AA36" s="177">
        <f t="shared" si="8"/>
        <v>0</v>
      </c>
      <c r="AB36" s="177">
        <f t="shared" si="8"/>
        <v>5</v>
      </c>
      <c r="AC36" s="177">
        <f t="shared" si="8"/>
        <v>4</v>
      </c>
      <c r="AD36" s="177">
        <f t="shared" si="8"/>
        <v>0</v>
      </c>
      <c r="AE36" s="177">
        <f t="shared" si="8"/>
        <v>0</v>
      </c>
      <c r="AF36" s="177">
        <f t="shared" si="8"/>
        <v>0</v>
      </c>
      <c r="AG36" s="177">
        <f t="shared" si="8"/>
        <v>0</v>
      </c>
      <c r="AH36" s="177">
        <f t="shared" si="8"/>
        <v>599</v>
      </c>
      <c r="AI36" s="177">
        <f t="shared" si="8"/>
        <v>599</v>
      </c>
      <c r="AJ36" s="177">
        <f t="shared" si="8"/>
        <v>580</v>
      </c>
      <c r="AK36" s="177">
        <f t="shared" si="8"/>
        <v>580</v>
      </c>
      <c r="AL36" s="177">
        <f t="shared" si="8"/>
        <v>1211</v>
      </c>
      <c r="AM36" s="177">
        <f t="shared" si="8"/>
        <v>2404</v>
      </c>
      <c r="AN36" s="121"/>
      <c r="AO36" s="121"/>
      <c r="AP36" s="117"/>
      <c r="AQ36" s="121"/>
    </row>
    <row r="37" spans="4:43" ht="12.75"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30"/>
      <c r="AQ37" s="121"/>
    </row>
    <row r="38" spans="4:43" ht="12.75"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30"/>
      <c r="AQ38" s="121"/>
    </row>
    <row r="39" spans="4:43" ht="12.75"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30"/>
      <c r="AQ39" s="121"/>
    </row>
    <row r="40" spans="4:43" ht="12.75"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30"/>
      <c r="AQ40" s="121"/>
    </row>
    <row r="41" spans="4:43" ht="12.75"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30"/>
      <c r="AQ41" s="121"/>
    </row>
    <row r="42" spans="4:43" ht="12.75"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30"/>
      <c r="AQ42" s="121"/>
    </row>
    <row r="43" spans="4:43" ht="12.75"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30"/>
      <c r="AQ43" s="121"/>
    </row>
    <row r="44" spans="4:43" ht="12.75"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30"/>
      <c r="AQ44" s="121"/>
    </row>
    <row r="45" spans="4:43" ht="12.75"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30"/>
      <c r="AQ45" s="121"/>
    </row>
    <row r="46" spans="4:43" ht="12.75"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30"/>
      <c r="AQ46" s="121"/>
    </row>
    <row r="47" spans="4:43" ht="12.75"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30"/>
      <c r="AQ47" s="121"/>
    </row>
    <row r="48" spans="4:43" ht="12.75"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30"/>
      <c r="AQ48" s="121"/>
    </row>
    <row r="49" spans="4:43" ht="12.75"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30"/>
      <c r="AQ49" s="121"/>
    </row>
    <row r="50" spans="4:43" ht="12.75"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30"/>
      <c r="AQ50" s="121"/>
    </row>
    <row r="51" spans="4:43" ht="12.75"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30"/>
      <c r="AQ51" s="121"/>
    </row>
    <row r="52" spans="4:43" ht="12.75"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30"/>
      <c r="AQ52" s="121"/>
    </row>
    <row r="53" spans="4:43" ht="12.75"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30"/>
      <c r="AQ53" s="121"/>
    </row>
    <row r="54" spans="4:43" ht="12.75"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30"/>
      <c r="AQ54" s="121"/>
    </row>
    <row r="55" spans="4:43" ht="12.75"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30"/>
      <c r="AQ55" s="121"/>
    </row>
    <row r="56" spans="4:43" ht="12.75"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30"/>
      <c r="AQ56" s="121"/>
    </row>
    <row r="57" spans="4:43" ht="12.75"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30"/>
      <c r="AQ57" s="121"/>
    </row>
    <row r="58" spans="4:43" ht="12.75"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30"/>
      <c r="AQ58" s="121"/>
    </row>
    <row r="59" spans="4:43" ht="12.75"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30"/>
      <c r="AQ59" s="121"/>
    </row>
    <row r="60" spans="4:43" ht="12.75"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30"/>
      <c r="AQ60" s="121"/>
    </row>
    <row r="61" spans="4:43" ht="12.75"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30"/>
      <c r="AQ61" s="121"/>
    </row>
    <row r="62" spans="4:43" ht="12.75"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30"/>
      <c r="AQ62" s="121"/>
    </row>
    <row r="63" spans="4:43" ht="12.75"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30"/>
      <c r="AQ63" s="121"/>
    </row>
    <row r="64" spans="4:43" ht="12.75"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30"/>
      <c r="AQ64" s="121"/>
    </row>
    <row r="65" spans="4:43" ht="12.75"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30"/>
      <c r="AQ65" s="121"/>
    </row>
    <row r="66" spans="4:43" ht="12.75"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30"/>
      <c r="AQ66" s="121"/>
    </row>
    <row r="67" spans="4:43" ht="12.75"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30"/>
      <c r="AQ67" s="121"/>
    </row>
    <row r="68" spans="4:43" ht="12.75"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30"/>
      <c r="AQ68" s="121"/>
    </row>
    <row r="69" spans="4:43" ht="12.75"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30"/>
      <c r="AQ69" s="121"/>
    </row>
    <row r="70" spans="4:43" ht="12.75"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30"/>
      <c r="AQ70" s="121"/>
    </row>
    <row r="71" spans="4:43" ht="12.75"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30"/>
      <c r="AQ71" s="121"/>
    </row>
    <row r="72" spans="4:43" ht="12.75"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30"/>
      <c r="AQ72" s="121"/>
    </row>
    <row r="73" spans="4:43" ht="12.75"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30"/>
      <c r="AQ73" s="121"/>
    </row>
    <row r="74" spans="4:43" ht="12.75"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30"/>
      <c r="AQ74" s="121"/>
    </row>
    <row r="75" spans="4:43" ht="12.75"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30"/>
      <c r="AQ75" s="121"/>
    </row>
    <row r="76" spans="4:43" ht="12.75"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30"/>
      <c r="AQ76" s="121"/>
    </row>
    <row r="77" spans="4:43" ht="12.75"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30"/>
      <c r="AQ77" s="121"/>
    </row>
    <row r="78" spans="4:43" ht="12.75"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30"/>
      <c r="AQ78" s="121"/>
    </row>
    <row r="79" spans="4:43" ht="12.75"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30"/>
      <c r="AQ79" s="121"/>
    </row>
    <row r="80" spans="4:43" ht="12.75"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30"/>
      <c r="AQ80" s="121"/>
    </row>
    <row r="81" spans="4:43" ht="12.75"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30"/>
      <c r="AQ81" s="121"/>
    </row>
    <row r="82" spans="4:43" ht="12.75"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30"/>
      <c r="AQ82" s="121"/>
    </row>
    <row r="83" spans="4:43" ht="12.75"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30"/>
      <c r="AQ83" s="121"/>
    </row>
    <row r="84" spans="4:43" ht="12.75"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30"/>
      <c r="AQ84" s="121"/>
    </row>
    <row r="85" spans="4:43" ht="12.75"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30"/>
      <c r="AQ85" s="121"/>
    </row>
    <row r="86" spans="4:43" ht="12.75"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30"/>
      <c r="AQ86" s="121"/>
    </row>
    <row r="87" spans="4:43" ht="12.75"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30"/>
      <c r="AQ87" s="121"/>
    </row>
    <row r="88" spans="4:43" ht="12.75"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30"/>
      <c r="AQ88" s="121"/>
    </row>
    <row r="89" spans="4:43" ht="12.75"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30"/>
      <c r="AQ89" s="121"/>
    </row>
    <row r="90" spans="4:43" ht="12.75"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30"/>
      <c r="AQ90" s="121"/>
    </row>
    <row r="91" spans="4:43" ht="12.75"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30"/>
      <c r="AQ91" s="121"/>
    </row>
    <row r="92" spans="4:43" ht="12.75"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30"/>
      <c r="AQ92" s="121"/>
    </row>
    <row r="93" spans="4:43" ht="12.75"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30"/>
      <c r="AQ93" s="121"/>
    </row>
    <row r="94" spans="4:43" ht="12.75"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30"/>
      <c r="AQ94" s="121"/>
    </row>
    <row r="95" spans="4:43" ht="12.75"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30"/>
      <c r="AQ95" s="121"/>
    </row>
    <row r="96" spans="4:43" ht="12.75"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30"/>
      <c r="AQ96" s="121"/>
    </row>
    <row r="97" spans="4:43" ht="12.75"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30"/>
      <c r="AQ97" s="121"/>
    </row>
    <row r="98" spans="4:43" ht="12.75"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30"/>
      <c r="AQ98" s="121"/>
    </row>
    <row r="99" spans="4:43" ht="12.75"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30"/>
      <c r="AQ99" s="121"/>
    </row>
    <row r="100" spans="4:43" ht="12.75"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30"/>
      <c r="AQ100" s="121"/>
    </row>
    <row r="101" spans="4:43" ht="12.75"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30"/>
      <c r="AQ101" s="121"/>
    </row>
    <row r="102" spans="4:43" ht="12.75"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30"/>
      <c r="AQ102" s="121"/>
    </row>
    <row r="103" spans="4:43" ht="12.75"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30"/>
      <c r="AQ103" s="121"/>
    </row>
    <row r="104" spans="4:43" ht="12.75"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30"/>
      <c r="AQ104" s="121"/>
    </row>
    <row r="105" spans="4:43" ht="12.75"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30"/>
      <c r="AQ105" s="121"/>
    </row>
    <row r="106" spans="4:43" ht="12.75"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30"/>
      <c r="AQ106" s="121"/>
    </row>
    <row r="107" spans="4:43" ht="12.75"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30"/>
      <c r="AQ107" s="121"/>
    </row>
    <row r="108" spans="4:43" ht="12.75"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30"/>
      <c r="AQ108" s="121"/>
    </row>
    <row r="109" spans="4:43" ht="12.75"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30"/>
      <c r="AQ109" s="121"/>
    </row>
    <row r="110" spans="4:43" ht="12.75"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30"/>
      <c r="AQ110" s="121"/>
    </row>
    <row r="111" spans="4:43" ht="12.75"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30"/>
      <c r="AQ111" s="121"/>
    </row>
    <row r="112" spans="4:43" ht="12.75"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30"/>
      <c r="AQ112" s="121"/>
    </row>
    <row r="113" spans="4:43" ht="12.75"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30"/>
      <c r="AQ113" s="121"/>
    </row>
    <row r="114" ht="12.75">
      <c r="AP114" s="113"/>
    </row>
    <row r="115" ht="12.75">
      <c r="AP115" s="113"/>
    </row>
    <row r="116" ht="12.75">
      <c r="AP116" s="113"/>
    </row>
    <row r="117" ht="12.75">
      <c r="AP117" s="113"/>
    </row>
    <row r="118" ht="12.75">
      <c r="AP118" s="113"/>
    </row>
    <row r="119" ht="12.75">
      <c r="AP119" s="113"/>
    </row>
    <row r="120" ht="12.75">
      <c r="AP120" s="113"/>
    </row>
    <row r="121" ht="12.75">
      <c r="AP121" s="113"/>
    </row>
    <row r="122" ht="12.75">
      <c r="AP122" s="113"/>
    </row>
    <row r="123" ht="12.75">
      <c r="AP123" s="113"/>
    </row>
    <row r="124" ht="12.75">
      <c r="AP124" s="113"/>
    </row>
    <row r="125" ht="12.75">
      <c r="AP125" s="113"/>
    </row>
    <row r="126" ht="12.75">
      <c r="AP126" s="113"/>
    </row>
    <row r="127" ht="12.75">
      <c r="AP127" s="113"/>
    </row>
    <row r="128" ht="12.75">
      <c r="AP128" s="113"/>
    </row>
    <row r="129" ht="12.75">
      <c r="AP129" s="113"/>
    </row>
    <row r="130" ht="12.75">
      <c r="AP130" s="113"/>
    </row>
    <row r="131" ht="12.75">
      <c r="AP131" s="110"/>
    </row>
  </sheetData>
  <sheetProtection/>
  <mergeCells count="43">
    <mergeCell ref="B36:C36"/>
    <mergeCell ref="R4:R6"/>
    <mergeCell ref="O4:O6"/>
    <mergeCell ref="B2:C6"/>
    <mergeCell ref="D2:D6"/>
    <mergeCell ref="I4:I6"/>
    <mergeCell ref="P2:P6"/>
    <mergeCell ref="L4:L6"/>
    <mergeCell ref="H4:H6"/>
    <mergeCell ref="J4:J6"/>
    <mergeCell ref="X4:X6"/>
    <mergeCell ref="AB3:AG3"/>
    <mergeCell ref="R2:AG2"/>
    <mergeCell ref="U4:U6"/>
    <mergeCell ref="T4:T6"/>
    <mergeCell ref="S4:S6"/>
    <mergeCell ref="AC4:AC6"/>
    <mergeCell ref="AD4:AD6"/>
    <mergeCell ref="AM2:AM6"/>
    <mergeCell ref="AL2:AL6"/>
    <mergeCell ref="AK2:AK6"/>
    <mergeCell ref="AJ2:AJ6"/>
    <mergeCell ref="R3:AA3"/>
    <mergeCell ref="AE4:AE6"/>
    <mergeCell ref="AF4:AF6"/>
    <mergeCell ref="W4:W6"/>
    <mergeCell ref="AA4:AA6"/>
    <mergeCell ref="V4:V6"/>
    <mergeCell ref="AI2:AI6"/>
    <mergeCell ref="Y4:Y6"/>
    <mergeCell ref="AH2:AH6"/>
    <mergeCell ref="AB4:AB6"/>
    <mergeCell ref="Z4:Z6"/>
    <mergeCell ref="AG4:AG6"/>
    <mergeCell ref="F3:O3"/>
    <mergeCell ref="F4:F6"/>
    <mergeCell ref="G4:G6"/>
    <mergeCell ref="E2:O2"/>
    <mergeCell ref="E3:E6"/>
    <mergeCell ref="Q2:Q6"/>
    <mergeCell ref="N4:N6"/>
    <mergeCell ref="K4:K6"/>
    <mergeCell ref="M4:M6"/>
  </mergeCells>
  <printOptions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54" r:id="rId1"/>
  <rowBreaks count="1" manualBreakCount="1">
    <brk id="25" max="20" man="1"/>
  </rowBreaks>
  <ignoredErrors>
    <ignoredError sqref="D12 D10 D8 D15:D23 D29 D31:D3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hospodarske</cp:lastModifiedBy>
  <cp:lastPrinted>2016-03-07T21:29:54Z</cp:lastPrinted>
  <dcterms:created xsi:type="dcterms:W3CDTF">2000-01-27T06:42:16Z</dcterms:created>
  <dcterms:modified xsi:type="dcterms:W3CDTF">2016-05-16T08:43:39Z</dcterms:modified>
  <cp:category/>
  <cp:version/>
  <cp:contentType/>
  <cp:contentStatus/>
</cp:coreProperties>
</file>